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pc\Downloads\2407 PHT\"/>
    </mc:Choice>
  </mc:AlternateContent>
  <xr:revisionPtr revIDLastSave="0" documentId="13_ncr:1_{515CB6D0-34B8-4F67-A0DE-AA3588117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07 Topcoat matte PHT 19-03" sheetId="9" r:id="rId1"/>
    <sheet name="BTUV 2407 Topcoat 60" sheetId="3" r:id="rId2"/>
    <sheet name="BTUV 2407 White Topcoat 60% PHT" sheetId="6" r:id="rId3"/>
    <sheet name=" 2407 White Topcoat Matte PHT" sheetId="7" r:id="rId4"/>
    <sheet name="TÍNH GIÁ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" roundtripDataChecksum="7ha2cstNDLwwQ9Ix2FVz6GsJmFVEShJ3FVHzhTb3myc="/>
    </ext>
  </extLst>
</workbook>
</file>

<file path=xl/calcChain.xml><?xml version="1.0" encoding="utf-8"?>
<calcChain xmlns="http://schemas.openxmlformats.org/spreadsheetml/2006/main">
  <c r="G28" i="9" l="1"/>
  <c r="D28" i="9" s="1"/>
  <c r="D29" i="9" s="1"/>
  <c r="D30" i="9" s="1"/>
  <c r="D31" i="9" s="1"/>
  <c r="F28" i="9"/>
  <c r="C28" i="9" s="1"/>
  <c r="C29" i="9" s="1"/>
  <c r="C30" i="9" s="1"/>
  <c r="C31" i="9" s="1"/>
  <c r="B28" i="9"/>
  <c r="G27" i="9"/>
  <c r="F27" i="9"/>
  <c r="G26" i="9"/>
  <c r="F26" i="9"/>
  <c r="G25" i="9"/>
  <c r="F25" i="9"/>
  <c r="G24" i="9"/>
  <c r="F24" i="9"/>
  <c r="G23" i="9"/>
  <c r="F23" i="9"/>
  <c r="G22" i="9"/>
  <c r="F22" i="9"/>
  <c r="G21" i="9"/>
  <c r="F21" i="9"/>
  <c r="G20" i="9"/>
  <c r="F20" i="9"/>
  <c r="G19" i="9"/>
  <c r="F19" i="9"/>
  <c r="B15" i="9"/>
  <c r="C14" i="9" s="1"/>
  <c r="D14" i="9" s="1"/>
  <c r="F41" i="8"/>
  <c r="G41" i="8"/>
  <c r="G42" i="8"/>
  <c r="F42" i="8"/>
  <c r="F43" i="8"/>
  <c r="G43" i="8"/>
  <c r="G44" i="8"/>
  <c r="F44" i="8"/>
  <c r="F45" i="8"/>
  <c r="G45" i="8"/>
  <c r="F46" i="8"/>
  <c r="G46" i="8"/>
  <c r="G47" i="8"/>
  <c r="F47" i="8"/>
  <c r="F48" i="8"/>
  <c r="G48" i="8"/>
  <c r="B49" i="8"/>
  <c r="F56" i="8"/>
  <c r="G56" i="8"/>
  <c r="G57" i="8"/>
  <c r="F57" i="8"/>
  <c r="F58" i="8"/>
  <c r="G58" i="8"/>
  <c r="G59" i="8"/>
  <c r="F59" i="8"/>
  <c r="F60" i="8"/>
  <c r="G60" i="8"/>
  <c r="B61" i="8"/>
  <c r="F68" i="8"/>
  <c r="G68" i="8"/>
  <c r="G70" i="8" s="1"/>
  <c r="D70" i="8" s="1"/>
  <c r="D71" i="8" s="1"/>
  <c r="D72" i="8" s="1"/>
  <c r="D73" i="8" s="1"/>
  <c r="F69" i="8"/>
  <c r="G69" i="8"/>
  <c r="B70" i="8"/>
  <c r="F77" i="8"/>
  <c r="G77" i="8"/>
  <c r="F78" i="8"/>
  <c r="G78" i="8"/>
  <c r="B79" i="8"/>
  <c r="F79" i="8"/>
  <c r="C79" i="8" s="1"/>
  <c r="C80" i="8" s="1"/>
  <c r="C81" i="8" s="1"/>
  <c r="C82" i="8" s="1"/>
  <c r="F86" i="8"/>
  <c r="G86" i="8"/>
  <c r="F87" i="8"/>
  <c r="G87" i="8"/>
  <c r="B88" i="8"/>
  <c r="G88" i="8"/>
  <c r="D88" i="8" s="1"/>
  <c r="D89" i="8" s="1"/>
  <c r="D90" i="8" s="1"/>
  <c r="D91" i="8" s="1"/>
  <c r="B34" i="8"/>
  <c r="G33" i="8"/>
  <c r="F33" i="8"/>
  <c r="G32" i="8"/>
  <c r="F32" i="8"/>
  <c r="G31" i="8"/>
  <c r="F31" i="8"/>
  <c r="G30" i="8"/>
  <c r="F30" i="8"/>
  <c r="G29" i="8"/>
  <c r="F29" i="8"/>
  <c r="G28" i="8"/>
  <c r="F28" i="8"/>
  <c r="G27" i="8"/>
  <c r="F27" i="8"/>
  <c r="G26" i="8"/>
  <c r="F26" i="8"/>
  <c r="G25" i="8"/>
  <c r="F25" i="8"/>
  <c r="G24" i="8"/>
  <c r="F24" i="8"/>
  <c r="G23" i="8"/>
  <c r="F23" i="8"/>
  <c r="F22" i="8"/>
  <c r="G22" i="8"/>
  <c r="G21" i="8"/>
  <c r="F21" i="8"/>
  <c r="B14" i="8"/>
  <c r="G13" i="8"/>
  <c r="F13" i="8"/>
  <c r="F12" i="8"/>
  <c r="G12" i="8"/>
  <c r="G11" i="8"/>
  <c r="F11" i="8"/>
  <c r="F10" i="8"/>
  <c r="G10" i="8"/>
  <c r="G9" i="8"/>
  <c r="F9" i="8"/>
  <c r="G8" i="8"/>
  <c r="F8" i="8"/>
  <c r="G7" i="8"/>
  <c r="F7" i="8"/>
  <c r="F6" i="8"/>
  <c r="G6" i="8"/>
  <c r="G5" i="8"/>
  <c r="F5" i="8"/>
  <c r="F4" i="8"/>
  <c r="G4" i="8"/>
  <c r="G3" i="8"/>
  <c r="F3" i="8"/>
  <c r="C7" i="9" l="1"/>
  <c r="D7" i="9" s="1"/>
  <c r="C9" i="9"/>
  <c r="D9" i="9" s="1"/>
  <c r="C10" i="9"/>
  <c r="D10" i="9" s="1"/>
  <c r="C12" i="9"/>
  <c r="D12" i="9" s="1"/>
  <c r="C13" i="9"/>
  <c r="D13" i="9" s="1"/>
  <c r="C8" i="9"/>
  <c r="D8" i="9" s="1"/>
  <c r="C11" i="9"/>
  <c r="D11" i="9" s="1"/>
  <c r="C15" i="9"/>
  <c r="D15" i="9" s="1"/>
  <c r="C6" i="9"/>
  <c r="D6" i="9" s="1"/>
  <c r="F70" i="8"/>
  <c r="C70" i="8" s="1"/>
  <c r="C71" i="8" s="1"/>
  <c r="C72" i="8" s="1"/>
  <c r="C73" i="8" s="1"/>
  <c r="F88" i="8"/>
  <c r="C88" i="8" s="1"/>
  <c r="C89" i="8" s="1"/>
  <c r="C90" i="8" s="1"/>
  <c r="C91" i="8" s="1"/>
  <c r="G79" i="8"/>
  <c r="D79" i="8" s="1"/>
  <c r="D80" i="8" s="1"/>
  <c r="D81" i="8" s="1"/>
  <c r="D82" i="8" s="1"/>
  <c r="G61" i="8"/>
  <c r="D61" i="8" s="1"/>
  <c r="D62" i="8" s="1"/>
  <c r="D63" i="8" s="1"/>
  <c r="D64" i="8" s="1"/>
  <c r="G49" i="8"/>
  <c r="D49" i="8" s="1"/>
  <c r="D50" i="8" s="1"/>
  <c r="D51" i="8" s="1"/>
  <c r="D52" i="8" s="1"/>
  <c r="F61" i="8"/>
  <c r="C61" i="8" s="1"/>
  <c r="C62" i="8" s="1"/>
  <c r="C63" i="8" s="1"/>
  <c r="C64" i="8" s="1"/>
  <c r="F49" i="8"/>
  <c r="C49" i="8" s="1"/>
  <c r="C50" i="8" s="1"/>
  <c r="C51" i="8" s="1"/>
  <c r="C52" i="8" s="1"/>
  <c r="F34" i="8"/>
  <c r="C34" i="8" s="1"/>
  <c r="C35" i="8" s="1"/>
  <c r="C36" i="8" s="1"/>
  <c r="C37" i="8" s="1"/>
  <c r="G14" i="8"/>
  <c r="D14" i="8" s="1"/>
  <c r="D15" i="8" s="1"/>
  <c r="D16" i="8" s="1"/>
  <c r="D17" i="8" s="1"/>
  <c r="F14" i="8"/>
  <c r="C14" i="8" s="1"/>
  <c r="C15" i="8" s="1"/>
  <c r="C16" i="8" s="1"/>
  <c r="C17" i="8" s="1"/>
  <c r="G34" i="8"/>
  <c r="D34" i="8" s="1"/>
  <c r="D35" i="8" s="1"/>
  <c r="D36" i="8" s="1"/>
  <c r="D37" i="8" s="1"/>
  <c r="F14" i="6" l="1"/>
  <c r="G3" i="6" s="1"/>
  <c r="G14" i="7"/>
  <c r="F16" i="7"/>
  <c r="G4" i="7" s="1"/>
  <c r="F12" i="3"/>
  <c r="G11" i="3" s="1"/>
  <c r="H11" i="3" s="1"/>
  <c r="G9" i="7" l="1"/>
  <c r="G3" i="7"/>
  <c r="G12" i="7"/>
  <c r="G10" i="7"/>
  <c r="G8" i="7"/>
  <c r="G15" i="7"/>
  <c r="G7" i="7"/>
  <c r="G16" i="7"/>
  <c r="G13" i="7"/>
  <c r="G11" i="7"/>
  <c r="G6" i="7"/>
  <c r="G5" i="7"/>
  <c r="G10" i="6"/>
  <c r="G14" i="6"/>
  <c r="G6" i="6"/>
  <c r="G12" i="6"/>
  <c r="G8" i="6"/>
  <c r="G4" i="6"/>
  <c r="G13" i="6"/>
  <c r="G11" i="6"/>
  <c r="G9" i="6"/>
  <c r="G7" i="6"/>
  <c r="G5" i="6"/>
  <c r="G7" i="3"/>
  <c r="H7" i="3" s="1"/>
  <c r="G9" i="3"/>
  <c r="H9" i="3" s="1"/>
  <c r="G10" i="3"/>
  <c r="H10" i="3" s="1"/>
  <c r="G8" i="3"/>
  <c r="H8" i="3" s="1"/>
  <c r="H12" i="3" l="1"/>
  <c r="G12" i="3"/>
</calcChain>
</file>

<file path=xl/sharedStrings.xml><?xml version="1.0" encoding="utf-8"?>
<sst xmlns="http://schemas.openxmlformats.org/spreadsheetml/2006/main" count="186" uniqueCount="67">
  <si>
    <t>160D</t>
  </si>
  <si>
    <t>EM221</t>
  </si>
  <si>
    <t>BYK 2150</t>
  </si>
  <si>
    <t>DD OCB ( 20% -BuAc)</t>
  </si>
  <si>
    <t>2EHA</t>
  </si>
  <si>
    <t>PI184</t>
  </si>
  <si>
    <t>Titan 996</t>
  </si>
  <si>
    <t>PI819</t>
  </si>
  <si>
    <t>PITPO</t>
  </si>
  <si>
    <t>EM223</t>
  </si>
  <si>
    <t>PI 184</t>
  </si>
  <si>
    <t xml:space="preserve">EM221 ( HDDA) </t>
  </si>
  <si>
    <t>BTUV 2407  White Topcoat gloss PHT</t>
  </si>
  <si>
    <t>BTUV 2407 Topcoat PHT- 60%</t>
  </si>
  <si>
    <t>BTUV 2407 Topcoat matte PHT</t>
  </si>
  <si>
    <t xml:space="preserve">  </t>
  </si>
  <si>
    <t>HE421F</t>
  </si>
  <si>
    <t>EM265</t>
  </si>
  <si>
    <t>AK60</t>
  </si>
  <si>
    <t>BYK 346</t>
  </si>
  <si>
    <t>W160D</t>
  </si>
  <si>
    <t>Calsigloss IP</t>
  </si>
  <si>
    <t>BTUV 2407  White Topcoat Matte PHT</t>
  </si>
  <si>
    <t>ED30</t>
  </si>
  <si>
    <t>8120M</t>
  </si>
  <si>
    <t>dd Ocb 20%</t>
  </si>
  <si>
    <t>Thành phần</t>
  </si>
  <si>
    <t>SL</t>
  </si>
  <si>
    <t>Giá tồn kho</t>
  </si>
  <si>
    <t>Giá đặt hàng</t>
  </si>
  <si>
    <t>Giá báo</t>
  </si>
  <si>
    <t>T.T giá tồn kho</t>
  </si>
  <si>
    <t>T.T giá đặt hàng</t>
  </si>
  <si>
    <t>HE-421F</t>
  </si>
  <si>
    <t>EM 223</t>
  </si>
  <si>
    <t>R996</t>
  </si>
  <si>
    <t>A66</t>
  </si>
  <si>
    <t>TPO</t>
  </si>
  <si>
    <t>PI-819</t>
  </si>
  <si>
    <t>Giá+3%HH</t>
  </si>
  <si>
    <t>Giá+3%HH+15%chi phí</t>
  </si>
  <si>
    <t>160 D</t>
  </si>
  <si>
    <t>EM 221</t>
  </si>
  <si>
    <t>HP860</t>
  </si>
  <si>
    <t>W 8120</t>
  </si>
  <si>
    <t>OCB (20%)</t>
  </si>
  <si>
    <t>2-EHA</t>
  </si>
  <si>
    <t>PI-184</t>
  </si>
  <si>
    <t>BTUV 2407 Topcoat PHT- 40%</t>
  </si>
  <si>
    <t>2407 Topcoat matte</t>
  </si>
  <si>
    <t>2407 Topcoat 60%</t>
  </si>
  <si>
    <t>BTUV 2407 Topcoat PHT- 20%</t>
  </si>
  <si>
    <t>BTUV 2407 Topcoat PHT- 10%</t>
  </si>
  <si>
    <t>EM 265</t>
  </si>
  <si>
    <t>CALCIGLOSS</t>
  </si>
  <si>
    <t>ED 30</t>
  </si>
  <si>
    <t>Giá dự kiến(cộng 10%)+3100BB</t>
  </si>
  <si>
    <t>2407 Topcoat matte PHT 19-03</t>
  </si>
  <si>
    <t>Khối lượng</t>
  </si>
  <si>
    <t>%</t>
  </si>
  <si>
    <t>JH10</t>
  </si>
  <si>
    <t>TO 8120M</t>
  </si>
  <si>
    <t>dd OCB 20%-BuAc</t>
  </si>
  <si>
    <t>Pi184</t>
  </si>
  <si>
    <t xml:space="preserve">Tổng </t>
  </si>
  <si>
    <t>JH 10</t>
  </si>
  <si>
    <t>Giá dự kiến(cộng 10-15%)+3100BB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</si>
</sst>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\ ##0\ &quot;VNĐ&quot;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1"/>
    <xf numFmtId="9" fontId="1" fillId="0" borderId="1" applyFont="0" applyFill="0" applyBorder="0" applyAlignment="0" applyProtection="0"/>
    <xf numFmtId="43" fontId="1" fillId="0" borderId="1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3" fillId="0" borderId="2" xfId="0" applyFont="1" applyBorder="1"/>
    <xf numFmtId="2" fontId="3" fillId="0" borderId="2" xfId="0" applyNumberFormat="1" applyFont="1" applyBorder="1"/>
    <xf numFmtId="0" fontId="3" fillId="0" borderId="3" xfId="0" applyFont="1" applyBorder="1"/>
    <xf numFmtId="0" fontId="3" fillId="0" borderId="5" xfId="0" applyFont="1" applyBorder="1"/>
    <xf numFmtId="2" fontId="3" fillId="0" borderId="3" xfId="0" applyNumberFormat="1" applyFont="1" applyBorder="1"/>
    <xf numFmtId="10" fontId="3" fillId="0" borderId="3" xfId="0" applyNumberFormat="1" applyFont="1" applyBorder="1"/>
    <xf numFmtId="0" fontId="3" fillId="0" borderId="4" xfId="0" applyFont="1" applyBorder="1"/>
    <xf numFmtId="2" fontId="3" fillId="0" borderId="4" xfId="0" applyNumberFormat="1" applyFont="1" applyBorder="1"/>
    <xf numFmtId="10" fontId="3" fillId="0" borderId="4" xfId="0" applyNumberFormat="1" applyFont="1" applyBorder="1"/>
    <xf numFmtId="0" fontId="5" fillId="0" borderId="4" xfId="0" applyFont="1" applyBorder="1"/>
    <xf numFmtId="2" fontId="5" fillId="0" borderId="4" xfId="0" applyNumberFormat="1" applyFont="1" applyBorder="1"/>
    <xf numFmtId="10" fontId="3" fillId="0" borderId="2" xfId="1" applyNumberFormat="1" applyFont="1" applyBorder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0" fillId="0" borderId="4" xfId="0" applyBorder="1"/>
    <xf numFmtId="2" fontId="0" fillId="0" borderId="4" xfId="0" applyNumberFormat="1" applyBorder="1"/>
    <xf numFmtId="164" fontId="0" fillId="0" borderId="4" xfId="2" applyNumberFormat="1" applyFont="1" applyBorder="1" applyAlignment="1"/>
    <xf numFmtId="164" fontId="8" fillId="0" borderId="4" xfId="2" applyNumberFormat="1" applyFont="1" applyBorder="1" applyAlignment="1"/>
    <xf numFmtId="164" fontId="0" fillId="0" borderId="4" xfId="2" applyNumberFormat="1" applyFont="1" applyFill="1" applyBorder="1" applyAlignment="1"/>
    <xf numFmtId="0" fontId="7" fillId="0" borderId="1" xfId="0" applyFont="1" applyBorder="1"/>
    <xf numFmtId="165" fontId="7" fillId="0" borderId="4" xfId="2" applyNumberFormat="1" applyFont="1" applyBorder="1" applyAlignment="1">
      <alignment horizontal="center" vertical="center"/>
    </xf>
    <xf numFmtId="14" fontId="0" fillId="0" borderId="0" xfId="0" applyNumberFormat="1"/>
    <xf numFmtId="0" fontId="2" fillId="0" borderId="4" xfId="0" applyFont="1" applyBorder="1"/>
    <xf numFmtId="0" fontId="9" fillId="0" borderId="6" xfId="3" applyFont="1" applyBorder="1" applyAlignment="1">
      <alignment horizontal="left"/>
    </xf>
    <xf numFmtId="0" fontId="9" fillId="0" borderId="6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" fillId="3" borderId="1" xfId="3" applyFill="1"/>
    <xf numFmtId="0" fontId="1" fillId="0" borderId="1" xfId="3"/>
    <xf numFmtId="0" fontId="10" fillId="0" borderId="6" xfId="3" applyFont="1" applyBorder="1" applyAlignment="1">
      <alignment horizontal="left"/>
    </xf>
    <xf numFmtId="2" fontId="10" fillId="0" borderId="6" xfId="3" applyNumberFormat="1" applyFont="1" applyBorder="1" applyAlignment="1">
      <alignment horizontal="center" vertical="center"/>
    </xf>
    <xf numFmtId="10" fontId="10" fillId="0" borderId="4" xfId="4" applyNumberFormat="1" applyFont="1" applyBorder="1" applyAlignment="1">
      <alignment horizontal="center" vertical="center"/>
    </xf>
    <xf numFmtId="2" fontId="1" fillId="0" borderId="1" xfId="3" applyNumberFormat="1"/>
    <xf numFmtId="0" fontId="11" fillId="0" borderId="6" xfId="3" applyFont="1" applyBorder="1" applyAlignment="1">
      <alignment horizontal="left"/>
    </xf>
    <xf numFmtId="2" fontId="11" fillId="0" borderId="6" xfId="3" applyNumberFormat="1" applyFont="1" applyBorder="1" applyAlignment="1">
      <alignment horizontal="center" vertical="center"/>
    </xf>
    <xf numFmtId="0" fontId="12" fillId="0" borderId="6" xfId="3" applyFont="1" applyBorder="1" applyAlignment="1">
      <alignment horizontal="left"/>
    </xf>
    <xf numFmtId="2" fontId="12" fillId="0" borderId="6" xfId="3" applyNumberFormat="1" applyFont="1" applyBorder="1" applyAlignment="1">
      <alignment horizontal="center" vertical="center"/>
    </xf>
    <xf numFmtId="0" fontId="9" fillId="0" borderId="4" xfId="3" applyFont="1" applyBorder="1"/>
    <xf numFmtId="0" fontId="9" fillId="0" borderId="4" xfId="3" applyFont="1" applyBorder="1" applyAlignment="1">
      <alignment horizontal="center"/>
    </xf>
    <xf numFmtId="0" fontId="4" fillId="0" borderId="1" xfId="3" applyFont="1"/>
    <xf numFmtId="0" fontId="7" fillId="0" borderId="4" xfId="3" applyFont="1" applyBorder="1" applyAlignment="1">
      <alignment horizontal="center" vertical="center"/>
    </xf>
    <xf numFmtId="0" fontId="7" fillId="0" borderId="4" xfId="3" applyFont="1" applyBorder="1"/>
    <xf numFmtId="0" fontId="1" fillId="0" borderId="4" xfId="3" applyBorder="1"/>
    <xf numFmtId="2" fontId="1" fillId="0" borderId="4" xfId="3" applyNumberFormat="1" applyBorder="1"/>
    <xf numFmtId="164" fontId="0" fillId="0" borderId="4" xfId="5" applyNumberFormat="1" applyFont="1" applyBorder="1" applyAlignment="1"/>
    <xf numFmtId="164" fontId="8" fillId="0" borderId="4" xfId="5" applyNumberFormat="1" applyFont="1" applyBorder="1" applyAlignment="1"/>
    <xf numFmtId="164" fontId="0" fillId="0" borderId="4" xfId="5" applyNumberFormat="1" applyFont="1" applyFill="1" applyBorder="1" applyAlignment="1"/>
    <xf numFmtId="0" fontId="7" fillId="0" borderId="1" xfId="3" applyFont="1"/>
    <xf numFmtId="165" fontId="7" fillId="0" borderId="4" xfId="5" applyNumberFormat="1" applyFont="1" applyBorder="1" applyAlignment="1">
      <alignment horizontal="center" vertical="center"/>
    </xf>
    <xf numFmtId="14" fontId="1" fillId="0" borderId="1" xfId="3" applyNumberFormat="1"/>
  </cellXfs>
  <cellStyles count="6">
    <cellStyle name="Comma" xfId="2" builtinId="3"/>
    <cellStyle name="Comma 2" xfId="5" xr:uid="{9E3FDB34-E433-4BE5-BB09-67DE46CE938D}"/>
    <cellStyle name="Normal" xfId="0" builtinId="0"/>
    <cellStyle name="Normal 2" xfId="3" xr:uid="{DFE91B37-7817-487C-9E1C-0FC095D9D842}"/>
    <cellStyle name="Percent" xfId="1" builtinId="5"/>
    <cellStyle name="Percent 2" xfId="4" xr:uid="{16F0435D-83E3-444E-8DA7-316AA9ABDD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18</xdr:col>
      <xdr:colOff>86333</xdr:colOff>
      <xdr:row>23</xdr:row>
      <xdr:rowOff>152794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E38026-CB45-4F93-A31A-5E98492C7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4575" y="1714500"/>
          <a:ext cx="4353533" cy="2819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838200</xdr:colOff>
      <xdr:row>2</xdr:row>
      <xdr:rowOff>38100</xdr:rowOff>
    </xdr:from>
    <xdr:to>
      <xdr:col>14</xdr:col>
      <xdr:colOff>381608</xdr:colOff>
      <xdr:row>16</xdr:row>
      <xdr:rowOff>67069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A5C81D-74C1-E4DC-728C-D5CAFC8E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8775" y="419100"/>
          <a:ext cx="4353533" cy="2819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5419-54CF-4A96-9984-E79544775047}">
  <dimension ref="A5:G31"/>
  <sheetViews>
    <sheetView tabSelected="1" workbookViewId="0">
      <selection activeCell="Q32" sqref="Q32"/>
    </sheetView>
  </sheetViews>
  <sheetFormatPr defaultRowHeight="15" x14ac:dyDescent="0.25"/>
  <cols>
    <col min="1" max="1" width="34.7109375" style="31" customWidth="1"/>
    <col min="2" max="2" width="15.85546875" style="31" customWidth="1"/>
    <col min="3" max="3" width="12" style="31" bestFit="1" customWidth="1"/>
    <col min="4" max="4" width="12.140625" style="31" bestFit="1" customWidth="1"/>
    <col min="5" max="5" width="9" style="31" bestFit="1" customWidth="1"/>
    <col min="6" max="6" width="13.85546875" style="31" bestFit="1" customWidth="1"/>
    <col min="7" max="7" width="14.85546875" style="31" bestFit="1" customWidth="1"/>
    <col min="8" max="16384" width="9.140625" style="31"/>
  </cols>
  <sheetData>
    <row r="5" spans="1:4" x14ac:dyDescent="0.25">
      <c r="A5" s="27" t="s">
        <v>57</v>
      </c>
      <c r="B5" s="28" t="s">
        <v>58</v>
      </c>
      <c r="C5" s="29" t="s">
        <v>59</v>
      </c>
      <c r="D5" s="30">
        <v>100</v>
      </c>
    </row>
    <row r="6" spans="1:4" x14ac:dyDescent="0.25">
      <c r="A6" s="32" t="s">
        <v>20</v>
      </c>
      <c r="B6" s="33">
        <v>47.031128404669253</v>
      </c>
      <c r="C6" s="34">
        <f>B6/B$15</f>
        <v>0.47031128404669265</v>
      </c>
      <c r="D6" s="35">
        <f>C6*D$5</f>
        <v>47.031128404669268</v>
      </c>
    </row>
    <row r="7" spans="1:4" x14ac:dyDescent="0.25">
      <c r="A7" s="32" t="s">
        <v>1</v>
      </c>
      <c r="B7" s="33">
        <v>14.416342412451359</v>
      </c>
      <c r="C7" s="34">
        <f t="shared" ref="C7:C15" si="0">B7/B$15</f>
        <v>0.14416342412451363</v>
      </c>
      <c r="D7" s="35">
        <f t="shared" ref="D7:D15" si="1">C7*D$5</f>
        <v>14.416342412451364</v>
      </c>
    </row>
    <row r="8" spans="1:4" x14ac:dyDescent="0.25">
      <c r="A8" s="36" t="s">
        <v>4</v>
      </c>
      <c r="B8" s="37">
        <v>3.7276264591439681</v>
      </c>
      <c r="C8" s="34">
        <f t="shared" si="0"/>
        <v>3.7276264591439692E-2</v>
      </c>
      <c r="D8" s="35">
        <f t="shared" si="1"/>
        <v>3.7276264591439694</v>
      </c>
    </row>
    <row r="9" spans="1:4" x14ac:dyDescent="0.25">
      <c r="A9" s="32" t="s">
        <v>2</v>
      </c>
      <c r="B9" s="33">
        <v>1.4552529182879375</v>
      </c>
      <c r="C9" s="34">
        <f t="shared" si="0"/>
        <v>1.4552529182879378E-2</v>
      </c>
      <c r="D9" s="35">
        <f t="shared" si="1"/>
        <v>1.4552529182879379</v>
      </c>
    </row>
    <row r="10" spans="1:4" x14ac:dyDescent="0.25">
      <c r="A10" s="32" t="s">
        <v>60</v>
      </c>
      <c r="B10" s="33">
        <v>14.568093385214004</v>
      </c>
      <c r="C10" s="34">
        <f t="shared" si="0"/>
        <v>0.14568093385214009</v>
      </c>
      <c r="D10" s="35">
        <f t="shared" si="1"/>
        <v>14.568093385214009</v>
      </c>
    </row>
    <row r="11" spans="1:4" x14ac:dyDescent="0.25">
      <c r="A11" s="38" t="s">
        <v>61</v>
      </c>
      <c r="B11" s="39">
        <v>2.7665369649805442</v>
      </c>
      <c r="C11" s="34">
        <f t="shared" si="0"/>
        <v>2.7665369649805451E-2</v>
      </c>
      <c r="D11" s="35">
        <f t="shared" si="1"/>
        <v>2.7665369649805451</v>
      </c>
    </row>
    <row r="12" spans="1:4" x14ac:dyDescent="0.25">
      <c r="A12" s="36" t="s">
        <v>23</v>
      </c>
      <c r="B12" s="37">
        <v>11.852140077821009</v>
      </c>
      <c r="C12" s="34">
        <f t="shared" si="0"/>
        <v>0.11852140077821012</v>
      </c>
      <c r="D12" s="35">
        <f t="shared" si="1"/>
        <v>11.852140077821012</v>
      </c>
    </row>
    <row r="13" spans="1:4" x14ac:dyDescent="0.25">
      <c r="A13" s="32" t="s">
        <v>62</v>
      </c>
      <c r="B13" s="33">
        <v>0.29182879377431897</v>
      </c>
      <c r="C13" s="34">
        <f t="shared" si="0"/>
        <v>2.9182879377431907E-3</v>
      </c>
      <c r="D13" s="35">
        <f t="shared" si="1"/>
        <v>0.29182879377431908</v>
      </c>
    </row>
    <row r="14" spans="1:4" x14ac:dyDescent="0.25">
      <c r="A14" s="32" t="s">
        <v>63</v>
      </c>
      <c r="B14" s="33">
        <v>3.891050583657587</v>
      </c>
      <c r="C14" s="34">
        <f t="shared" si="0"/>
        <v>3.8910505836575883E-2</v>
      </c>
      <c r="D14" s="35">
        <f t="shared" si="1"/>
        <v>3.8910505836575884</v>
      </c>
    </row>
    <row r="15" spans="1:4" x14ac:dyDescent="0.25">
      <c r="A15" s="40" t="s">
        <v>64</v>
      </c>
      <c r="B15" s="41">
        <f>SUM(B6:B14)</f>
        <v>99.999999999999972</v>
      </c>
      <c r="C15" s="34">
        <f t="shared" si="0"/>
        <v>1</v>
      </c>
      <c r="D15" s="35">
        <f t="shared" si="1"/>
        <v>100</v>
      </c>
    </row>
    <row r="17" spans="1:7" x14ac:dyDescent="0.25">
      <c r="A17" s="42" t="s">
        <v>57</v>
      </c>
    </row>
    <row r="18" spans="1:7" x14ac:dyDescent="0.25">
      <c r="A18" s="43" t="s">
        <v>26</v>
      </c>
      <c r="B18" s="43" t="s">
        <v>27</v>
      </c>
      <c r="C18" s="44" t="s">
        <v>28</v>
      </c>
      <c r="D18" s="44" t="s">
        <v>29</v>
      </c>
      <c r="E18" s="44" t="s">
        <v>30</v>
      </c>
      <c r="F18" s="44" t="s">
        <v>31</v>
      </c>
      <c r="G18" s="44" t="s">
        <v>32</v>
      </c>
    </row>
    <row r="19" spans="1:7" x14ac:dyDescent="0.25">
      <c r="A19" s="45" t="s">
        <v>41</v>
      </c>
      <c r="B19" s="46">
        <v>47.031128404669253</v>
      </c>
      <c r="C19" s="47">
        <v>65500</v>
      </c>
      <c r="D19" s="47">
        <v>65500</v>
      </c>
      <c r="E19" s="48">
        <v>66000</v>
      </c>
      <c r="F19" s="47">
        <f t="shared" ref="F19:F27" si="2">C19*B19</f>
        <v>3080538.9105058359</v>
      </c>
      <c r="G19" s="47">
        <f t="shared" ref="G19:G27" si="3">D19*B19</f>
        <v>3080538.9105058359</v>
      </c>
    </row>
    <row r="20" spans="1:7" x14ac:dyDescent="0.25">
      <c r="A20" s="45" t="s">
        <v>42</v>
      </c>
      <c r="B20" s="46">
        <v>14.416342412451359</v>
      </c>
      <c r="C20" s="47">
        <v>119563</v>
      </c>
      <c r="D20" s="47">
        <v>119563</v>
      </c>
      <c r="E20" s="48">
        <v>0</v>
      </c>
      <c r="F20" s="47">
        <f t="shared" si="2"/>
        <v>1723661.1478599217</v>
      </c>
      <c r="G20" s="47">
        <f t="shared" si="3"/>
        <v>1723661.1478599217</v>
      </c>
    </row>
    <row r="21" spans="1:7" x14ac:dyDescent="0.25">
      <c r="A21" s="45" t="s">
        <v>46</v>
      </c>
      <c r="B21" s="46">
        <v>3.7276264591439681</v>
      </c>
      <c r="C21" s="47">
        <v>90000</v>
      </c>
      <c r="D21" s="47">
        <v>90000</v>
      </c>
      <c r="E21" s="48">
        <v>93000</v>
      </c>
      <c r="F21" s="47">
        <f t="shared" si="2"/>
        <v>335486.38132295711</v>
      </c>
      <c r="G21" s="47">
        <f t="shared" si="3"/>
        <v>335486.38132295711</v>
      </c>
    </row>
    <row r="22" spans="1:7" x14ac:dyDescent="0.25">
      <c r="A22" s="45" t="s">
        <v>2</v>
      </c>
      <c r="B22" s="46">
        <v>1.4552529182879375</v>
      </c>
      <c r="C22" s="47">
        <v>490000</v>
      </c>
      <c r="D22" s="47">
        <v>490000</v>
      </c>
      <c r="E22" s="48">
        <v>504000</v>
      </c>
      <c r="F22" s="47">
        <f t="shared" si="2"/>
        <v>713073.92996108939</v>
      </c>
      <c r="G22" s="47">
        <f t="shared" si="3"/>
        <v>713073.92996108939</v>
      </c>
    </row>
    <row r="23" spans="1:7" x14ac:dyDescent="0.25">
      <c r="A23" s="45" t="s">
        <v>65</v>
      </c>
      <c r="B23" s="46">
        <v>14.568093385214004</v>
      </c>
      <c r="C23" s="47">
        <v>60800</v>
      </c>
      <c r="D23" s="47">
        <v>60800</v>
      </c>
      <c r="E23" s="48">
        <v>60800</v>
      </c>
      <c r="F23" s="47">
        <f t="shared" si="2"/>
        <v>885740.07782101142</v>
      </c>
      <c r="G23" s="47">
        <f t="shared" si="3"/>
        <v>885740.07782101142</v>
      </c>
    </row>
    <row r="24" spans="1:7" x14ac:dyDescent="0.25">
      <c r="A24" s="45" t="s">
        <v>44</v>
      </c>
      <c r="B24" s="46">
        <v>2.7665369649805442</v>
      </c>
      <c r="C24" s="47">
        <v>220000</v>
      </c>
      <c r="D24" s="47">
        <v>220000</v>
      </c>
      <c r="E24" s="48">
        <v>0</v>
      </c>
      <c r="F24" s="47">
        <f t="shared" si="2"/>
        <v>608638.1322957197</v>
      </c>
      <c r="G24" s="47">
        <f t="shared" si="3"/>
        <v>608638.1322957197</v>
      </c>
    </row>
    <row r="25" spans="1:7" x14ac:dyDescent="0.25">
      <c r="A25" s="45" t="s">
        <v>55</v>
      </c>
      <c r="B25" s="46">
        <v>11.852140077821009</v>
      </c>
      <c r="C25" s="47">
        <v>104000</v>
      </c>
      <c r="D25" s="47">
        <v>104000</v>
      </c>
      <c r="E25" s="48">
        <v>0</v>
      </c>
      <c r="F25" s="49">
        <f t="shared" si="2"/>
        <v>1232622.5680933848</v>
      </c>
      <c r="G25" s="49">
        <f t="shared" si="3"/>
        <v>1232622.5680933848</v>
      </c>
    </row>
    <row r="26" spans="1:7" x14ac:dyDescent="0.25">
      <c r="A26" s="45" t="s">
        <v>45</v>
      </c>
      <c r="B26" s="46">
        <v>0.29182879377431897</v>
      </c>
      <c r="C26" s="47">
        <v>539808</v>
      </c>
      <c r="D26" s="47">
        <v>541568</v>
      </c>
      <c r="E26" s="48">
        <v>0</v>
      </c>
      <c r="F26" s="49">
        <f t="shared" si="2"/>
        <v>157531.51750972756</v>
      </c>
      <c r="G26" s="49">
        <f t="shared" si="3"/>
        <v>158045.13618677037</v>
      </c>
    </row>
    <row r="27" spans="1:7" x14ac:dyDescent="0.25">
      <c r="A27" s="45" t="s">
        <v>47</v>
      </c>
      <c r="B27" s="46">
        <v>3.891050583657587</v>
      </c>
      <c r="C27" s="47">
        <v>187000</v>
      </c>
      <c r="D27" s="47">
        <v>187000</v>
      </c>
      <c r="E27" s="48">
        <v>128000</v>
      </c>
      <c r="F27" s="47">
        <f t="shared" si="2"/>
        <v>727626.45914396876</v>
      </c>
      <c r="G27" s="47">
        <f t="shared" si="3"/>
        <v>727626.45914396876</v>
      </c>
    </row>
    <row r="28" spans="1:7" x14ac:dyDescent="0.25">
      <c r="A28" s="45"/>
      <c r="B28" s="46">
        <f>SUM(B19:B27)</f>
        <v>99.999999999999972</v>
      </c>
      <c r="C28" s="47">
        <f>F28/B28</f>
        <v>94649.191245136171</v>
      </c>
      <c r="D28" s="47">
        <f>G28/B28</f>
        <v>94654.327431906626</v>
      </c>
      <c r="E28" s="47"/>
      <c r="F28" s="47">
        <f>SUM(F19:F27)</f>
        <v>9464919.1245136149</v>
      </c>
      <c r="G28" s="47">
        <f>SUM(G19:G27)</f>
        <v>9465432.7431906592</v>
      </c>
    </row>
    <row r="29" spans="1:7" x14ac:dyDescent="0.25">
      <c r="A29" s="50" t="s">
        <v>39</v>
      </c>
      <c r="C29" s="51">
        <f>C28*1.03</f>
        <v>97488.666982490264</v>
      </c>
      <c r="D29" s="51">
        <f>D28*1.03</f>
        <v>97493.957254863824</v>
      </c>
    </row>
    <row r="30" spans="1:7" x14ac:dyDescent="0.25">
      <c r="A30" s="50" t="s">
        <v>40</v>
      </c>
      <c r="C30" s="51">
        <f>C29*1.15</f>
        <v>112111.96702986379</v>
      </c>
      <c r="D30" s="51">
        <f>D29*1.15</f>
        <v>112118.05084309338</v>
      </c>
      <c r="G30" s="52">
        <v>45371</v>
      </c>
    </row>
    <row r="31" spans="1:7" x14ac:dyDescent="0.25">
      <c r="A31" s="50" t="s">
        <v>66</v>
      </c>
      <c r="C31" s="51">
        <f>C30*1.1+3100</f>
        <v>126423.16373285018</v>
      </c>
      <c r="D31" s="51">
        <f t="shared" ref="D31" si="4">D30*1.1+3100</f>
        <v>126429.85592740274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8"/>
  <sheetViews>
    <sheetView workbookViewId="0">
      <selection activeCell="M26" sqref="M26"/>
    </sheetView>
  </sheetViews>
  <sheetFormatPr defaultColWidth="14.42578125" defaultRowHeight="15" customHeight="1" x14ac:dyDescent="0.25"/>
  <cols>
    <col min="1" max="4" width="8.7109375" customWidth="1"/>
    <col min="5" max="5" width="33.5703125" customWidth="1"/>
    <col min="6" max="6" width="31.5703125" customWidth="1"/>
    <col min="7" max="9" width="8.7109375" customWidth="1"/>
    <col min="10" max="10" width="14.4257812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/>
      <c r="C6" s="1"/>
      <c r="E6" s="2" t="s">
        <v>13</v>
      </c>
      <c r="F6" s="1"/>
      <c r="G6" s="1"/>
      <c r="H6" s="3">
        <v>100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/>
      <c r="C7" s="1"/>
      <c r="D7" s="7">
        <v>1</v>
      </c>
      <c r="E7" s="10" t="s">
        <v>0</v>
      </c>
      <c r="F7" s="11">
        <v>83.831502783047782</v>
      </c>
      <c r="G7" s="12">
        <f>F7/$F$12</f>
        <v>0.83831502783047784</v>
      </c>
      <c r="H7" s="11">
        <f t="shared" ref="H7:H11" si="0">G7*$H$6</f>
        <v>83.831502783047782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7">
        <v>2</v>
      </c>
      <c r="E8" s="10" t="s">
        <v>9</v>
      </c>
      <c r="F8" s="11">
        <v>3.1207831968238562</v>
      </c>
      <c r="G8" s="12">
        <f>F8/$F$12</f>
        <v>3.1207831968238561E-2</v>
      </c>
      <c r="H8" s="11">
        <f t="shared" si="0"/>
        <v>3.1207831968238562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7">
        <v>3</v>
      </c>
      <c r="E9" s="13" t="s">
        <v>11</v>
      </c>
      <c r="F9" s="14">
        <v>6.2415663936477124</v>
      </c>
      <c r="G9" s="12">
        <f>F9/$F$12</f>
        <v>6.2415663936477121E-2</v>
      </c>
      <c r="H9" s="11">
        <f t="shared" si="0"/>
        <v>6.2415663936477124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7">
        <v>5</v>
      </c>
      <c r="E10" s="10" t="s">
        <v>3</v>
      </c>
      <c r="F10" s="11">
        <v>0.42650703689926023</v>
      </c>
      <c r="G10" s="12">
        <f>F10/$F$12</f>
        <v>4.2650703689926022E-3</v>
      </c>
      <c r="H10" s="11">
        <f t="shared" si="0"/>
        <v>0.42650703689926023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7">
        <v>5</v>
      </c>
      <c r="E11" s="10" t="s">
        <v>10</v>
      </c>
      <c r="F11" s="11">
        <v>6.3796405895813919</v>
      </c>
      <c r="G11" s="12">
        <f>F11/$F$12</f>
        <v>6.3796405895813924E-2</v>
      </c>
      <c r="H11" s="11">
        <f t="shared" si="0"/>
        <v>6.3796405895813919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4"/>
      <c r="E12" s="6"/>
      <c r="F12" s="8">
        <f t="shared" ref="F12:H12" si="1">SUM(F7:F11)</f>
        <v>100</v>
      </c>
      <c r="G12" s="9">
        <f t="shared" si="1"/>
        <v>1</v>
      </c>
      <c r="H12" s="8">
        <f t="shared" si="1"/>
        <v>100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 t="s">
        <v>15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80"/>
  <sheetViews>
    <sheetView workbookViewId="0">
      <selection activeCell="F25" sqref="F25"/>
    </sheetView>
  </sheetViews>
  <sheetFormatPr defaultColWidth="14.42578125" defaultRowHeight="15" customHeight="1" x14ac:dyDescent="0.25"/>
  <cols>
    <col min="1" max="1" width="31.5703125" bestFit="1" customWidth="1"/>
    <col min="2" max="2" width="8.7109375" customWidth="1"/>
    <col min="3" max="3" width="12" bestFit="1" customWidth="1"/>
    <col min="4" max="4" width="12.140625" bestFit="1" customWidth="1"/>
    <col min="5" max="5" width="11.42578125" customWidth="1"/>
    <col min="6" max="6" width="13.85546875" bestFit="1" customWidth="1"/>
    <col min="7" max="7" width="14.85546875" bestFit="1" customWidth="1"/>
    <col min="8" max="9" width="8.7109375" customWidth="1"/>
    <col min="10" max="10" width="19.140625" customWidth="1"/>
    <col min="11" max="11" width="8.710937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1"/>
      <c r="C2" s="1"/>
      <c r="D2" s="1"/>
      <c r="E2" s="2" t="s">
        <v>12</v>
      </c>
      <c r="F2" s="1"/>
      <c r="G2" s="1"/>
      <c r="H2" s="3"/>
      <c r="I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"/>
      <c r="B3" s="1"/>
      <c r="C3" s="1"/>
      <c r="D3" s="4">
        <v>1</v>
      </c>
      <c r="E3" s="4" t="s">
        <v>20</v>
      </c>
      <c r="F3" s="5">
        <v>84.42</v>
      </c>
      <c r="G3" s="15">
        <f t="shared" ref="G3:G14" si="0">F3/F$14</f>
        <v>0.28678194109454086</v>
      </c>
      <c r="H3" s="1"/>
      <c r="I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4">
        <v>2</v>
      </c>
      <c r="E4" s="4" t="s">
        <v>16</v>
      </c>
      <c r="F4" s="5">
        <v>60.02</v>
      </c>
      <c r="G4" s="15">
        <f t="shared" si="0"/>
        <v>0.20389305975473046</v>
      </c>
      <c r="H4" s="1"/>
      <c r="I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/>
      <c r="C5" s="1"/>
      <c r="D5" s="4">
        <v>3</v>
      </c>
      <c r="E5" s="4" t="s">
        <v>1</v>
      </c>
      <c r="F5" s="5">
        <v>30</v>
      </c>
      <c r="G5" s="15">
        <f t="shared" si="0"/>
        <v>0.1019125590243571</v>
      </c>
      <c r="H5" s="1"/>
      <c r="I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/>
      <c r="C6" s="1"/>
      <c r="D6" s="4">
        <v>4</v>
      </c>
      <c r="E6" s="4" t="s">
        <v>17</v>
      </c>
      <c r="F6" s="5">
        <v>8.4</v>
      </c>
      <c r="G6" s="15">
        <f t="shared" si="0"/>
        <v>2.8535516526819991E-2</v>
      </c>
      <c r="H6" s="1"/>
      <c r="I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/>
      <c r="C7" s="1"/>
      <c r="D7" s="4">
        <v>5</v>
      </c>
      <c r="E7" s="4" t="s">
        <v>6</v>
      </c>
      <c r="F7" s="5">
        <v>52.11</v>
      </c>
      <c r="G7" s="15">
        <f t="shared" si="0"/>
        <v>0.17702211502530829</v>
      </c>
      <c r="H7" s="1"/>
      <c r="I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4">
        <v>6</v>
      </c>
      <c r="E8" s="4" t="s">
        <v>21</v>
      </c>
      <c r="F8" s="5">
        <v>22.54</v>
      </c>
      <c r="G8" s="15">
        <f t="shared" si="0"/>
        <v>7.6570302680300295E-2</v>
      </c>
      <c r="H8" s="1"/>
      <c r="I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4">
        <v>7</v>
      </c>
      <c r="E9" s="4" t="s">
        <v>18</v>
      </c>
      <c r="F9" s="5">
        <v>21</v>
      </c>
      <c r="G9" s="15">
        <f t="shared" si="0"/>
        <v>7.1338791317049968E-2</v>
      </c>
      <c r="H9" s="1"/>
      <c r="I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4">
        <v>8</v>
      </c>
      <c r="E10" s="4" t="s">
        <v>19</v>
      </c>
      <c r="F10" s="5">
        <v>1.4</v>
      </c>
      <c r="G10" s="15">
        <f t="shared" si="0"/>
        <v>4.7559194211366645E-3</v>
      </c>
      <c r="H10" s="1"/>
      <c r="I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4">
        <v>9</v>
      </c>
      <c r="E11" s="4" t="s">
        <v>5</v>
      </c>
      <c r="F11" s="5">
        <v>10.67</v>
      </c>
      <c r="G11" s="15">
        <f t="shared" si="0"/>
        <v>3.6246900159663011E-2</v>
      </c>
      <c r="H11" s="1"/>
      <c r="I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4">
        <v>10</v>
      </c>
      <c r="E12" s="4" t="s">
        <v>7</v>
      </c>
      <c r="F12" s="5">
        <v>1.26</v>
      </c>
      <c r="G12" s="15">
        <f t="shared" si="0"/>
        <v>4.2803274790229979E-3</v>
      </c>
      <c r="H12" s="1"/>
      <c r="I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4">
        <v>11</v>
      </c>
      <c r="E13" s="4" t="s">
        <v>8</v>
      </c>
      <c r="F13" s="5">
        <v>2.5499999999999998</v>
      </c>
      <c r="G13" s="15">
        <f t="shared" si="0"/>
        <v>8.662567517070353E-3</v>
      </c>
      <c r="H13" s="1"/>
      <c r="I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4"/>
      <c r="E14" s="4"/>
      <c r="F14" s="5">
        <f>SUM(F3:F13)</f>
        <v>294.37</v>
      </c>
      <c r="G14" s="15">
        <f t="shared" si="0"/>
        <v>1</v>
      </c>
      <c r="H14" s="1"/>
      <c r="I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72"/>
  <sheetViews>
    <sheetView workbookViewId="0">
      <selection activeCell="J32" sqref="J32"/>
    </sheetView>
  </sheetViews>
  <sheetFormatPr defaultColWidth="14.42578125" defaultRowHeight="15" customHeight="1" x14ac:dyDescent="0.25"/>
  <cols>
    <col min="1" max="4" width="8.7109375" customWidth="1"/>
    <col min="5" max="5" width="27.140625" customWidth="1"/>
    <col min="6" max="9" width="8.7109375" customWidth="1"/>
    <col min="10" max="10" width="19.140625" customWidth="1"/>
    <col min="11" max="11" width="8.710937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1"/>
      <c r="C2" s="1"/>
      <c r="D2" s="1"/>
      <c r="E2" s="2" t="s">
        <v>22</v>
      </c>
      <c r="F2" s="1"/>
      <c r="G2" s="1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"/>
      <c r="B3" s="1"/>
      <c r="C3" s="1"/>
      <c r="D3" s="4">
        <v>1</v>
      </c>
      <c r="E3" s="4" t="s">
        <v>20</v>
      </c>
      <c r="F3" s="5">
        <v>49.37</v>
      </c>
      <c r="G3" s="15">
        <f>F3/F$16</f>
        <v>0.19750370044405324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4">
        <v>2</v>
      </c>
      <c r="E4" s="4" t="s">
        <v>16</v>
      </c>
      <c r="F4" s="5">
        <v>32.9</v>
      </c>
      <c r="G4" s="15">
        <f t="shared" ref="G4:G16" si="0">F4/F$16</f>
        <v>0.13161579389526742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/>
      <c r="C5" s="1"/>
      <c r="D5" s="4">
        <v>3</v>
      </c>
      <c r="E5" s="4" t="s">
        <v>1</v>
      </c>
      <c r="F5" s="5">
        <v>29.85</v>
      </c>
      <c r="G5" s="15">
        <f t="shared" si="0"/>
        <v>0.11941432971956634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/>
      <c r="C6" s="1"/>
      <c r="D6" s="4">
        <v>4</v>
      </c>
      <c r="E6" s="4" t="s">
        <v>2</v>
      </c>
      <c r="F6" s="5">
        <v>2.48</v>
      </c>
      <c r="G6" s="15">
        <f t="shared" si="0"/>
        <v>9.9211905428651433E-3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/>
      <c r="C7" s="1"/>
      <c r="D7" s="4">
        <v>5</v>
      </c>
      <c r="E7" s="4" t="s">
        <v>23</v>
      </c>
      <c r="F7" s="5">
        <v>16.45</v>
      </c>
      <c r="G7" s="15">
        <f t="shared" si="0"/>
        <v>6.5807896947633712E-2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4">
        <v>6</v>
      </c>
      <c r="E8" s="4" t="s">
        <v>24</v>
      </c>
      <c r="F8" s="5">
        <v>7.7</v>
      </c>
      <c r="G8" s="15">
        <f t="shared" si="0"/>
        <v>3.0803696443573225E-2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4">
        <v>7</v>
      </c>
      <c r="E9" s="4" t="s">
        <v>6</v>
      </c>
      <c r="F9" s="5">
        <v>49.93</v>
      </c>
      <c r="G9" s="15">
        <f t="shared" si="0"/>
        <v>0.19974396927631313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4">
        <v>8</v>
      </c>
      <c r="E10" s="4" t="s">
        <v>21</v>
      </c>
      <c r="F10" s="5">
        <v>38.53</v>
      </c>
      <c r="G10" s="15">
        <f t="shared" si="0"/>
        <v>0.15413849661959433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4">
        <v>9</v>
      </c>
      <c r="E11" s="4" t="s">
        <v>4</v>
      </c>
      <c r="F11" s="5">
        <v>10.97</v>
      </c>
      <c r="G11" s="15">
        <f t="shared" si="0"/>
        <v>4.3885266231947828E-2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4">
        <v>10</v>
      </c>
      <c r="E12" s="4" t="s">
        <v>25</v>
      </c>
      <c r="F12" s="5">
        <v>0.77</v>
      </c>
      <c r="G12" s="15">
        <f t="shared" si="0"/>
        <v>3.0803696443573226E-3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4">
        <v>11</v>
      </c>
      <c r="E13" s="4" t="s">
        <v>5</v>
      </c>
      <c r="F13" s="5">
        <v>7.7</v>
      </c>
      <c r="G13" s="15">
        <f t="shared" si="0"/>
        <v>3.0803696443573225E-2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4">
        <v>12</v>
      </c>
      <c r="E14" s="4" t="s">
        <v>7</v>
      </c>
      <c r="F14" s="5">
        <v>1.27</v>
      </c>
      <c r="G14" s="15">
        <f t="shared" si="0"/>
        <v>5.0806096731607787E-3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4">
        <v>13</v>
      </c>
      <c r="E15" s="4" t="s">
        <v>8</v>
      </c>
      <c r="F15" s="5">
        <v>2.0499999999999998</v>
      </c>
      <c r="G15" s="15">
        <f t="shared" si="0"/>
        <v>8.2009841180941696E-3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4"/>
      <c r="E16" s="4"/>
      <c r="F16" s="5">
        <f>SUM(F3:F15)</f>
        <v>249.97000000000003</v>
      </c>
      <c r="G16" s="15">
        <f t="shared" si="0"/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1"/>
  <sheetViews>
    <sheetView workbookViewId="0">
      <selection activeCell="H27" sqref="H27"/>
    </sheetView>
  </sheetViews>
  <sheetFormatPr defaultRowHeight="15" x14ac:dyDescent="0.25"/>
  <cols>
    <col min="1" max="1" width="23" customWidth="1"/>
    <col min="3" max="3" width="12" bestFit="1" customWidth="1"/>
    <col min="4" max="4" width="12.140625" bestFit="1" customWidth="1"/>
    <col min="5" max="5" width="9" bestFit="1" customWidth="1"/>
    <col min="6" max="6" width="13.85546875" bestFit="1" customWidth="1"/>
    <col min="7" max="7" width="14.85546875" bestFit="1" customWidth="1"/>
  </cols>
  <sheetData>
    <row r="1" spans="1:26" ht="15.75" customHeight="1" x14ac:dyDescent="0.25">
      <c r="A1" s="2" t="s">
        <v>12</v>
      </c>
      <c r="H1" s="1"/>
      <c r="I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6" t="s">
        <v>26</v>
      </c>
      <c r="B2" s="16" t="s">
        <v>27</v>
      </c>
      <c r="C2" s="17" t="s">
        <v>28</v>
      </c>
      <c r="D2" s="17" t="s">
        <v>29</v>
      </c>
      <c r="E2" s="17" t="s">
        <v>30</v>
      </c>
      <c r="F2" s="17" t="s">
        <v>31</v>
      </c>
      <c r="G2" s="17" t="s">
        <v>32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6" t="s">
        <v>41</v>
      </c>
      <c r="B3" s="19">
        <v>84.42</v>
      </c>
      <c r="C3" s="20">
        <v>65500</v>
      </c>
      <c r="D3" s="20">
        <v>65500</v>
      </c>
      <c r="E3" s="21">
        <v>66000</v>
      </c>
      <c r="F3" s="20">
        <f t="shared" ref="F3:F13" si="0">C3*B3</f>
        <v>5529510</v>
      </c>
      <c r="G3" s="20">
        <f t="shared" ref="G3:G13" si="1">D3*B3</f>
        <v>5529510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8" t="s">
        <v>33</v>
      </c>
      <c r="B4" s="19">
        <v>60.02</v>
      </c>
      <c r="C4" s="20">
        <v>48000</v>
      </c>
      <c r="D4" s="20">
        <v>47000</v>
      </c>
      <c r="E4" s="21">
        <v>48000</v>
      </c>
      <c r="F4" s="20">
        <f t="shared" si="0"/>
        <v>2880960</v>
      </c>
      <c r="G4" s="20">
        <f t="shared" si="1"/>
        <v>2820940</v>
      </c>
    </row>
    <row r="5" spans="1:26" ht="15.75" customHeight="1" x14ac:dyDescent="0.25">
      <c r="A5" s="26" t="s">
        <v>42</v>
      </c>
      <c r="B5" s="19">
        <v>30</v>
      </c>
      <c r="C5" s="20">
        <v>119563</v>
      </c>
      <c r="D5" s="20">
        <v>119563</v>
      </c>
      <c r="E5" s="21">
        <v>0</v>
      </c>
      <c r="F5" s="20">
        <f t="shared" si="0"/>
        <v>3586890</v>
      </c>
      <c r="G5" s="20">
        <f t="shared" si="1"/>
        <v>3586890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6" t="s">
        <v>53</v>
      </c>
      <c r="B6" s="19">
        <v>8.4</v>
      </c>
      <c r="C6" s="20">
        <v>184979</v>
      </c>
      <c r="D6" s="20">
        <v>184979</v>
      </c>
      <c r="E6" s="21">
        <v>0</v>
      </c>
      <c r="F6" s="20">
        <f t="shared" si="0"/>
        <v>1553823.6</v>
      </c>
      <c r="G6" s="20">
        <f t="shared" si="1"/>
        <v>1553823.6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6" t="s">
        <v>35</v>
      </c>
      <c r="B7" s="19">
        <v>52.11</v>
      </c>
      <c r="C7" s="20">
        <v>56000</v>
      </c>
      <c r="D7" s="20">
        <v>55500</v>
      </c>
      <c r="E7" s="21">
        <v>63000</v>
      </c>
      <c r="F7" s="22">
        <f t="shared" si="0"/>
        <v>2918160</v>
      </c>
      <c r="G7" s="22">
        <f t="shared" si="1"/>
        <v>2892105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6" t="s">
        <v>54</v>
      </c>
      <c r="B8" s="19">
        <v>22.54</v>
      </c>
      <c r="C8" s="20">
        <v>16782</v>
      </c>
      <c r="D8" s="20">
        <v>16782</v>
      </c>
      <c r="E8" s="21">
        <v>17095</v>
      </c>
      <c r="F8" s="22">
        <f t="shared" si="0"/>
        <v>378266.27999999997</v>
      </c>
      <c r="G8" s="22">
        <f t="shared" si="1"/>
        <v>378266.27999999997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6" t="s">
        <v>36</v>
      </c>
      <c r="B9" s="19">
        <v>21</v>
      </c>
      <c r="C9" s="20">
        <v>52000</v>
      </c>
      <c r="D9" s="20">
        <v>52000</v>
      </c>
      <c r="E9" s="21">
        <v>0</v>
      </c>
      <c r="F9" s="22">
        <f t="shared" si="0"/>
        <v>1092000</v>
      </c>
      <c r="G9" s="22">
        <f t="shared" si="1"/>
        <v>1092000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6" t="s">
        <v>19</v>
      </c>
      <c r="B10" s="19">
        <v>1.4</v>
      </c>
      <c r="C10" s="20">
        <v>581000</v>
      </c>
      <c r="D10" s="20">
        <v>581000</v>
      </c>
      <c r="E10" s="21">
        <v>598000</v>
      </c>
      <c r="F10" s="22">
        <f t="shared" si="0"/>
        <v>813400</v>
      </c>
      <c r="G10" s="22">
        <f t="shared" si="1"/>
        <v>813400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6" t="s">
        <v>47</v>
      </c>
      <c r="B11" s="19">
        <v>10.67</v>
      </c>
      <c r="C11" s="20">
        <v>187000</v>
      </c>
      <c r="D11" s="20">
        <v>187000</v>
      </c>
      <c r="E11" s="21">
        <v>128000</v>
      </c>
      <c r="F11" s="22">
        <f t="shared" si="0"/>
        <v>1995290</v>
      </c>
      <c r="G11" s="22">
        <f t="shared" si="1"/>
        <v>1995290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6" t="s">
        <v>38</v>
      </c>
      <c r="B12" s="19">
        <v>1.26</v>
      </c>
      <c r="C12" s="20">
        <v>495000</v>
      </c>
      <c r="D12" s="20">
        <v>495000</v>
      </c>
      <c r="E12" s="21">
        <v>538000</v>
      </c>
      <c r="F12" s="20">
        <f t="shared" si="0"/>
        <v>623700</v>
      </c>
      <c r="G12" s="20">
        <f t="shared" si="1"/>
        <v>623700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6" t="s">
        <v>37</v>
      </c>
      <c r="B13" s="19">
        <v>2.5499999999999998</v>
      </c>
      <c r="C13" s="20">
        <v>270000</v>
      </c>
      <c r="D13" s="20">
        <v>250000</v>
      </c>
      <c r="E13" s="21">
        <v>300000</v>
      </c>
      <c r="F13" s="22">
        <f t="shared" si="0"/>
        <v>688500</v>
      </c>
      <c r="G13" s="22">
        <f t="shared" si="1"/>
        <v>637500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8"/>
      <c r="B14" s="19">
        <f>SUM(B3:B13)</f>
        <v>294.37</v>
      </c>
      <c r="C14" s="20">
        <f>F14/B14</f>
        <v>74941.399870910755</v>
      </c>
      <c r="D14" s="20">
        <f>G14/B14</f>
        <v>74475.744403301956</v>
      </c>
      <c r="E14" s="20"/>
      <c r="F14" s="20">
        <f>SUM(F3:F13)</f>
        <v>22060499.879999999</v>
      </c>
      <c r="G14" s="20">
        <f>SUM(G3:G13)</f>
        <v>21923424.879999999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3" t="s">
        <v>39</v>
      </c>
      <c r="C15" s="24">
        <f>C14*1.03</f>
        <v>77189.641867038081</v>
      </c>
      <c r="D15" s="24">
        <f>D14*1.03</f>
        <v>76710.016735401019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3" t="s">
        <v>40</v>
      </c>
      <c r="C16" s="24">
        <f>C15*1.15</f>
        <v>88768.088147093789</v>
      </c>
      <c r="D16" s="24">
        <f>D15*1.15</f>
        <v>88216.51924571117</v>
      </c>
      <c r="G16" s="25">
        <v>45365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3" t="s">
        <v>56</v>
      </c>
      <c r="C17" s="24">
        <f>C16*1.1+3100</f>
        <v>100744.89696180317</v>
      </c>
      <c r="D17" s="24">
        <f>D16*1.1+3100</f>
        <v>100138.17117028229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22</v>
      </c>
      <c r="H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6" t="s">
        <v>26</v>
      </c>
      <c r="B20" s="16" t="s">
        <v>27</v>
      </c>
      <c r="C20" s="17" t="s">
        <v>28</v>
      </c>
      <c r="D20" s="17" t="s">
        <v>29</v>
      </c>
      <c r="E20" s="17" t="s">
        <v>30</v>
      </c>
      <c r="F20" s="17" t="s">
        <v>31</v>
      </c>
      <c r="G20" s="17" t="s">
        <v>32</v>
      </c>
      <c r="H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6" t="s">
        <v>41</v>
      </c>
      <c r="B21" s="19">
        <v>49.37</v>
      </c>
      <c r="C21" s="20">
        <v>65500</v>
      </c>
      <c r="D21" s="20">
        <v>65500</v>
      </c>
      <c r="E21" s="21">
        <v>66000</v>
      </c>
      <c r="F21" s="20">
        <f t="shared" ref="F21:F33" si="2">C21*B21</f>
        <v>3233735</v>
      </c>
      <c r="G21" s="20">
        <f t="shared" ref="G21:G33" si="3">D21*B21</f>
        <v>3233735</v>
      </c>
      <c r="H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8" t="s">
        <v>33</v>
      </c>
      <c r="B22" s="19">
        <v>32.9</v>
      </c>
      <c r="C22" s="20">
        <v>48000</v>
      </c>
      <c r="D22" s="20">
        <v>47000</v>
      </c>
      <c r="E22" s="21">
        <v>48000</v>
      </c>
      <c r="F22" s="20">
        <f t="shared" si="2"/>
        <v>1579200</v>
      </c>
      <c r="G22" s="20">
        <f t="shared" si="3"/>
        <v>1546300</v>
      </c>
    </row>
    <row r="23" spans="1:26" ht="15.75" customHeight="1" x14ac:dyDescent="0.25">
      <c r="A23" s="26" t="s">
        <v>42</v>
      </c>
      <c r="B23" s="19">
        <v>29.85</v>
      </c>
      <c r="C23" s="20">
        <v>119563</v>
      </c>
      <c r="D23" s="20">
        <v>119563</v>
      </c>
      <c r="E23" s="21">
        <v>0</v>
      </c>
      <c r="F23" s="20">
        <f t="shared" si="2"/>
        <v>3568955.5500000003</v>
      </c>
      <c r="G23" s="20">
        <f t="shared" si="3"/>
        <v>3568955.5500000003</v>
      </c>
      <c r="H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26" t="s">
        <v>2</v>
      </c>
      <c r="B24" s="19">
        <v>2.48</v>
      </c>
      <c r="C24" s="20">
        <v>490000</v>
      </c>
      <c r="D24" s="20">
        <v>490000</v>
      </c>
      <c r="E24" s="21">
        <v>500000</v>
      </c>
      <c r="F24" s="20">
        <f t="shared" si="2"/>
        <v>1215200</v>
      </c>
      <c r="G24" s="20">
        <f t="shared" si="3"/>
        <v>1215200</v>
      </c>
      <c r="H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6" t="s">
        <v>55</v>
      </c>
      <c r="B25" s="19">
        <v>16.45</v>
      </c>
      <c r="C25" s="20">
        <v>104000</v>
      </c>
      <c r="D25" s="20">
        <v>104000</v>
      </c>
      <c r="E25" s="21">
        <v>0</v>
      </c>
      <c r="F25" s="22">
        <f t="shared" si="2"/>
        <v>1710800</v>
      </c>
      <c r="G25" s="22">
        <f t="shared" si="3"/>
        <v>1710800</v>
      </c>
      <c r="H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8" t="s">
        <v>44</v>
      </c>
      <c r="B26" s="19">
        <v>7.7</v>
      </c>
      <c r="C26" s="20">
        <v>220000</v>
      </c>
      <c r="D26" s="20">
        <v>220000</v>
      </c>
      <c r="E26" s="21">
        <v>0</v>
      </c>
      <c r="F26" s="22">
        <f t="shared" si="2"/>
        <v>1694000</v>
      </c>
      <c r="G26" s="22">
        <f t="shared" si="3"/>
        <v>1694000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6" t="s">
        <v>35</v>
      </c>
      <c r="B27" s="19">
        <v>49.93</v>
      </c>
      <c r="C27" s="20">
        <v>56000</v>
      </c>
      <c r="D27" s="20">
        <v>55500</v>
      </c>
      <c r="E27" s="21">
        <v>63000</v>
      </c>
      <c r="F27" s="22">
        <f t="shared" si="2"/>
        <v>2796080</v>
      </c>
      <c r="G27" s="22">
        <f t="shared" si="3"/>
        <v>2771115</v>
      </c>
      <c r="H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6" t="s">
        <v>54</v>
      </c>
      <c r="B28" s="19">
        <v>38.53</v>
      </c>
      <c r="C28" s="20">
        <v>16782</v>
      </c>
      <c r="D28" s="20">
        <v>16782</v>
      </c>
      <c r="E28" s="21">
        <v>17095</v>
      </c>
      <c r="F28" s="22">
        <f t="shared" si="2"/>
        <v>646610.46</v>
      </c>
      <c r="G28" s="22">
        <f t="shared" si="3"/>
        <v>646610.46</v>
      </c>
      <c r="H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6" t="s">
        <v>46</v>
      </c>
      <c r="B29" s="19">
        <v>10.97</v>
      </c>
      <c r="C29" s="20">
        <v>90000</v>
      </c>
      <c r="D29" s="20">
        <v>90000</v>
      </c>
      <c r="E29" s="21">
        <v>93000</v>
      </c>
      <c r="F29" s="22">
        <f t="shared" si="2"/>
        <v>987300</v>
      </c>
      <c r="G29" s="22">
        <f t="shared" si="3"/>
        <v>987300</v>
      </c>
      <c r="H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8" t="s">
        <v>45</v>
      </c>
      <c r="B30" s="19">
        <v>0.77</v>
      </c>
      <c r="C30" s="20">
        <v>539808</v>
      </c>
      <c r="D30" s="20">
        <v>541568</v>
      </c>
      <c r="E30" s="21">
        <v>0</v>
      </c>
      <c r="F30" s="22">
        <f t="shared" si="2"/>
        <v>415652.16000000003</v>
      </c>
      <c r="G30" s="22">
        <f t="shared" si="3"/>
        <v>417007.35999999999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6" t="s">
        <v>47</v>
      </c>
      <c r="B31" s="19">
        <v>7.7</v>
      </c>
      <c r="C31" s="20">
        <v>187000</v>
      </c>
      <c r="D31" s="20">
        <v>187000</v>
      </c>
      <c r="E31" s="21">
        <v>128000</v>
      </c>
      <c r="F31" s="22">
        <f t="shared" si="2"/>
        <v>1439900</v>
      </c>
      <c r="G31" s="22">
        <f t="shared" si="3"/>
        <v>1439900</v>
      </c>
      <c r="H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6" t="s">
        <v>38</v>
      </c>
      <c r="B32" s="19">
        <v>1.27</v>
      </c>
      <c r="C32" s="20">
        <v>495000</v>
      </c>
      <c r="D32" s="20">
        <v>495000</v>
      </c>
      <c r="E32" s="21">
        <v>538000</v>
      </c>
      <c r="F32" s="20">
        <f t="shared" si="2"/>
        <v>628650</v>
      </c>
      <c r="G32" s="20">
        <f t="shared" si="3"/>
        <v>628650</v>
      </c>
      <c r="H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6" t="s">
        <v>37</v>
      </c>
      <c r="B33" s="19">
        <v>2.0499999999999998</v>
      </c>
      <c r="C33" s="20">
        <v>270000</v>
      </c>
      <c r="D33" s="20">
        <v>250000</v>
      </c>
      <c r="E33" s="21">
        <v>300000</v>
      </c>
      <c r="F33" s="22">
        <f t="shared" si="2"/>
        <v>553500</v>
      </c>
      <c r="G33" s="22">
        <f t="shared" si="3"/>
        <v>512499.99999999994</v>
      </c>
      <c r="H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8"/>
      <c r="B34" s="19">
        <f>SUM(B21:B33)</f>
        <v>249.97000000000003</v>
      </c>
      <c r="C34" s="20">
        <f>F34/B34</f>
        <v>81888.159259111097</v>
      </c>
      <c r="D34" s="20">
        <f>G34/B34</f>
        <v>81498.073248789849</v>
      </c>
      <c r="E34" s="20"/>
      <c r="F34" s="20">
        <f>SUM(F21:F33)</f>
        <v>20469583.170000002</v>
      </c>
      <c r="G34" s="20">
        <f>SUM(G21:G33)</f>
        <v>20372073.370000001</v>
      </c>
      <c r="H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3" t="s">
        <v>39</v>
      </c>
      <c r="C35" s="24">
        <f>C34*1.03</f>
        <v>84344.804036884438</v>
      </c>
      <c r="D35" s="24">
        <f>D34*1.03</f>
        <v>83943.015446253543</v>
      </c>
      <c r="H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3" t="s">
        <v>40</v>
      </c>
      <c r="C36" s="24">
        <f>C35*1.15</f>
        <v>96996.524642417091</v>
      </c>
      <c r="D36" s="24">
        <f>D35*1.15</f>
        <v>96534.467763191569</v>
      </c>
      <c r="G36" s="25">
        <v>45365</v>
      </c>
      <c r="H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3" t="s">
        <v>56</v>
      </c>
      <c r="C37" s="24">
        <f>C36*1.1+3100</f>
        <v>109796.17710665881</v>
      </c>
      <c r="D37" s="24">
        <f>D36*1.1+3100</f>
        <v>109287.91453951073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2" t="s">
        <v>14</v>
      </c>
    </row>
    <row r="40" spans="1:26" x14ac:dyDescent="0.25">
      <c r="A40" s="16" t="s">
        <v>26</v>
      </c>
      <c r="B40" s="16" t="s">
        <v>27</v>
      </c>
      <c r="C40" s="17" t="s">
        <v>28</v>
      </c>
      <c r="D40" s="17" t="s">
        <v>29</v>
      </c>
      <c r="E40" s="17" t="s">
        <v>30</v>
      </c>
      <c r="F40" s="17" t="s">
        <v>31</v>
      </c>
      <c r="G40" s="17" t="s">
        <v>32</v>
      </c>
    </row>
    <row r="41" spans="1:26" x14ac:dyDescent="0.25">
      <c r="A41" s="26" t="s">
        <v>41</v>
      </c>
      <c r="B41" s="19">
        <v>48.425787106446784</v>
      </c>
      <c r="C41" s="20">
        <v>65500</v>
      </c>
      <c r="D41" s="20">
        <v>65500</v>
      </c>
      <c r="E41" s="21">
        <v>66000</v>
      </c>
      <c r="F41" s="20">
        <f t="shared" ref="F41:F48" si="4">C41*B41</f>
        <v>3171889.0554722645</v>
      </c>
      <c r="G41" s="20">
        <f t="shared" ref="G41:G48" si="5">D41*B41</f>
        <v>3171889.0554722645</v>
      </c>
    </row>
    <row r="42" spans="1:26" x14ac:dyDescent="0.25">
      <c r="A42" s="26" t="s">
        <v>42</v>
      </c>
      <c r="B42" s="19">
        <v>14.84257871064468</v>
      </c>
      <c r="C42" s="20">
        <v>119563</v>
      </c>
      <c r="D42" s="20">
        <v>119563</v>
      </c>
      <c r="E42" s="21">
        <v>0</v>
      </c>
      <c r="F42" s="20">
        <f t="shared" si="4"/>
        <v>1774623.23838081</v>
      </c>
      <c r="G42" s="20">
        <f t="shared" si="5"/>
        <v>1774623.23838081</v>
      </c>
    </row>
    <row r="43" spans="1:26" x14ac:dyDescent="0.25">
      <c r="A43" s="26" t="s">
        <v>43</v>
      </c>
      <c r="B43" s="19">
        <v>19.490254872563721</v>
      </c>
      <c r="C43" s="20">
        <v>104000</v>
      </c>
      <c r="D43" s="20">
        <v>104000</v>
      </c>
      <c r="E43" s="21">
        <v>0</v>
      </c>
      <c r="F43" s="20">
        <f t="shared" si="4"/>
        <v>2026986.5067466269</v>
      </c>
      <c r="G43" s="20">
        <f t="shared" si="5"/>
        <v>2026986.5067466269</v>
      </c>
    </row>
    <row r="44" spans="1:26" x14ac:dyDescent="0.25">
      <c r="A44" s="26" t="s">
        <v>2</v>
      </c>
      <c r="B44" s="19">
        <v>5.8470764617691167</v>
      </c>
      <c r="C44" s="20">
        <v>490000</v>
      </c>
      <c r="D44" s="20">
        <v>490000</v>
      </c>
      <c r="E44" s="21">
        <v>500000</v>
      </c>
      <c r="F44" s="20">
        <f t="shared" si="4"/>
        <v>2865067.4662668672</v>
      </c>
      <c r="G44" s="20">
        <f t="shared" si="5"/>
        <v>2865067.4662668672</v>
      </c>
    </row>
    <row r="45" spans="1:26" x14ac:dyDescent="0.25">
      <c r="A45" s="18" t="s">
        <v>44</v>
      </c>
      <c r="B45" s="19">
        <v>2.8485757121439286</v>
      </c>
      <c r="C45" s="20">
        <v>220000</v>
      </c>
      <c r="D45" s="20">
        <v>220000</v>
      </c>
      <c r="E45" s="21">
        <v>0</v>
      </c>
      <c r="F45" s="22">
        <f t="shared" si="4"/>
        <v>626686.65667166433</v>
      </c>
      <c r="G45" s="22">
        <f t="shared" si="5"/>
        <v>626686.65667166433</v>
      </c>
    </row>
    <row r="46" spans="1:26" x14ac:dyDescent="0.25">
      <c r="A46" s="18" t="s">
        <v>45</v>
      </c>
      <c r="B46" s="19">
        <v>0.29985007496251875</v>
      </c>
      <c r="C46" s="20">
        <v>539808</v>
      </c>
      <c r="D46" s="20">
        <v>541568</v>
      </c>
      <c r="E46" s="21">
        <v>0</v>
      </c>
      <c r="F46" s="22">
        <f t="shared" si="4"/>
        <v>161861.46926536731</v>
      </c>
      <c r="G46" s="22">
        <f t="shared" si="5"/>
        <v>162389.20539730135</v>
      </c>
    </row>
    <row r="47" spans="1:26" x14ac:dyDescent="0.25">
      <c r="A47" s="26" t="s">
        <v>46</v>
      </c>
      <c r="B47" s="19">
        <v>3.5982008995502253</v>
      </c>
      <c r="C47" s="20">
        <v>90000</v>
      </c>
      <c r="D47" s="20">
        <v>90000</v>
      </c>
      <c r="E47" s="21">
        <v>93000</v>
      </c>
      <c r="F47" s="22">
        <f t="shared" si="4"/>
        <v>323838.0809595203</v>
      </c>
      <c r="G47" s="22">
        <f t="shared" si="5"/>
        <v>323838.0809595203</v>
      </c>
    </row>
    <row r="48" spans="1:26" x14ac:dyDescent="0.25">
      <c r="A48" s="26" t="s">
        <v>47</v>
      </c>
      <c r="B48" s="19">
        <v>4.6476761619190414</v>
      </c>
      <c r="C48" s="20">
        <v>187000</v>
      </c>
      <c r="D48" s="20">
        <v>187000</v>
      </c>
      <c r="E48" s="21">
        <v>128000</v>
      </c>
      <c r="F48" s="20">
        <f t="shared" si="4"/>
        <v>869115.44227886072</v>
      </c>
      <c r="G48" s="20">
        <f t="shared" si="5"/>
        <v>869115.44227886072</v>
      </c>
    </row>
    <row r="49" spans="1:7" x14ac:dyDescent="0.25">
      <c r="A49" s="18"/>
      <c r="B49" s="19">
        <f>SUM(B41:B48)</f>
        <v>100.00000000000001</v>
      </c>
      <c r="C49" s="20">
        <f>F49/B49</f>
        <v>118200.67916041978</v>
      </c>
      <c r="D49" s="20">
        <f>G49/B49</f>
        <v>118205.95652173914</v>
      </c>
      <c r="E49" s="20"/>
      <c r="F49" s="20">
        <f>SUM(F41:F48)</f>
        <v>11820067.91604198</v>
      </c>
      <c r="G49" s="20">
        <f>SUM(G41:G48)</f>
        <v>11820595.652173916</v>
      </c>
    </row>
    <row r="50" spans="1:7" x14ac:dyDescent="0.25">
      <c r="A50" s="23" t="s">
        <v>39</v>
      </c>
      <c r="C50" s="24">
        <f>C49*1.03</f>
        <v>121746.69953523237</v>
      </c>
      <c r="D50" s="24">
        <f>D49*1.03</f>
        <v>121752.13521739132</v>
      </c>
    </row>
    <row r="51" spans="1:7" x14ac:dyDescent="0.25">
      <c r="A51" s="23" t="s">
        <v>40</v>
      </c>
      <c r="C51" s="24">
        <f>C50*1.15</f>
        <v>140008.70446551722</v>
      </c>
      <c r="D51" s="24">
        <f>D50*1.15</f>
        <v>140014.95550000001</v>
      </c>
      <c r="G51" s="25">
        <v>45365</v>
      </c>
    </row>
    <row r="52" spans="1:7" x14ac:dyDescent="0.25">
      <c r="A52" s="23" t="s">
        <v>56</v>
      </c>
      <c r="C52" s="24">
        <f>C51*1.1+3100</f>
        <v>157109.57491206896</v>
      </c>
      <c r="D52" s="24">
        <f>D51*1.1+3100</f>
        <v>157116.45105000003</v>
      </c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2" t="s">
        <v>13</v>
      </c>
    </row>
    <row r="55" spans="1:7" x14ac:dyDescent="0.25">
      <c r="A55" s="16" t="s">
        <v>26</v>
      </c>
      <c r="B55" s="16" t="s">
        <v>27</v>
      </c>
      <c r="C55" s="17" t="s">
        <v>28</v>
      </c>
      <c r="D55" s="17" t="s">
        <v>29</v>
      </c>
      <c r="E55" s="17" t="s">
        <v>30</v>
      </c>
      <c r="F55" s="17" t="s">
        <v>31</v>
      </c>
      <c r="G55" s="17" t="s">
        <v>32</v>
      </c>
    </row>
    <row r="56" spans="1:7" x14ac:dyDescent="0.25">
      <c r="A56" s="26" t="s">
        <v>41</v>
      </c>
      <c r="B56" s="19">
        <v>83.831502783047782</v>
      </c>
      <c r="C56" s="20">
        <v>65500</v>
      </c>
      <c r="D56" s="20">
        <v>65500</v>
      </c>
      <c r="E56" s="21">
        <v>66000</v>
      </c>
      <c r="F56" s="20">
        <f>C56*B56</f>
        <v>5490963.4322896292</v>
      </c>
      <c r="G56" s="20">
        <f>D56*B56</f>
        <v>5490963.4322896292</v>
      </c>
    </row>
    <row r="57" spans="1:7" x14ac:dyDescent="0.25">
      <c r="A57" s="26" t="s">
        <v>34</v>
      </c>
      <c r="B57" s="19">
        <v>3.1207831968238562</v>
      </c>
      <c r="C57" s="20">
        <v>54421</v>
      </c>
      <c r="D57" s="20">
        <v>51959</v>
      </c>
      <c r="E57" s="21">
        <v>60000</v>
      </c>
      <c r="F57" s="20">
        <f>C57*B57</f>
        <v>169836.14235435109</v>
      </c>
      <c r="G57" s="20">
        <f>D57*B57</f>
        <v>162152.77412377074</v>
      </c>
    </row>
    <row r="58" spans="1:7" x14ac:dyDescent="0.25">
      <c r="A58" s="26" t="s">
        <v>42</v>
      </c>
      <c r="B58" s="19">
        <v>6.2415663936477124</v>
      </c>
      <c r="C58" s="20">
        <v>119563</v>
      </c>
      <c r="D58" s="20">
        <v>119563</v>
      </c>
      <c r="E58" s="21">
        <v>0</v>
      </c>
      <c r="F58" s="20">
        <f>C58*B58</f>
        <v>746260.40272370144</v>
      </c>
      <c r="G58" s="20">
        <f>D58*B58</f>
        <v>746260.40272370144</v>
      </c>
    </row>
    <row r="59" spans="1:7" x14ac:dyDescent="0.25">
      <c r="A59" s="18" t="s">
        <v>45</v>
      </c>
      <c r="B59" s="19">
        <v>0.42650703689926023</v>
      </c>
      <c r="C59" s="20">
        <v>539808</v>
      </c>
      <c r="D59" s="20">
        <v>541568</v>
      </c>
      <c r="E59" s="21">
        <v>0</v>
      </c>
      <c r="F59" s="22">
        <f>C59*B59</f>
        <v>230231.91057451587</v>
      </c>
      <c r="G59" s="22">
        <f>D59*B59</f>
        <v>230982.56295945856</v>
      </c>
    </row>
    <row r="60" spans="1:7" x14ac:dyDescent="0.25">
      <c r="A60" s="26" t="s">
        <v>47</v>
      </c>
      <c r="B60" s="19">
        <v>6.3796405895813919</v>
      </c>
      <c r="C60" s="20">
        <v>187000</v>
      </c>
      <c r="D60" s="20">
        <v>187000</v>
      </c>
      <c r="E60" s="21">
        <v>128000</v>
      </c>
      <c r="F60" s="20">
        <f>C60*B60</f>
        <v>1192992.7902517202</v>
      </c>
      <c r="G60" s="20">
        <f>D60*B60</f>
        <v>1192992.7902517202</v>
      </c>
    </row>
    <row r="61" spans="1:7" x14ac:dyDescent="0.25">
      <c r="A61" s="18"/>
      <c r="B61" s="19">
        <f>SUM(B56:B60)</f>
        <v>100</v>
      </c>
      <c r="C61" s="20">
        <f>F61/B61</f>
        <v>78302.846781939195</v>
      </c>
      <c r="D61" s="20">
        <f>G61/B61</f>
        <v>78233.519623482804</v>
      </c>
      <c r="E61" s="20"/>
      <c r="F61" s="20">
        <f>SUM(F56:F60)</f>
        <v>7830284.6781939194</v>
      </c>
      <c r="G61" s="20">
        <f>SUM(G56:G60)</f>
        <v>7823351.9623482805</v>
      </c>
    </row>
    <row r="62" spans="1:7" x14ac:dyDescent="0.25">
      <c r="A62" s="23" t="s">
        <v>39</v>
      </c>
      <c r="C62" s="24">
        <f>C61*1.03</f>
        <v>80651.932185397367</v>
      </c>
      <c r="D62" s="24">
        <f>D61*1.03</f>
        <v>80580.525212187291</v>
      </c>
    </row>
    <row r="63" spans="1:7" x14ac:dyDescent="0.25">
      <c r="A63" s="23" t="s">
        <v>40</v>
      </c>
      <c r="C63" s="24">
        <f>C62*1.15</f>
        <v>92749.722013206963</v>
      </c>
      <c r="D63" s="24">
        <f>D62*1.15</f>
        <v>92667.603994015371</v>
      </c>
      <c r="G63" s="25">
        <v>45365</v>
      </c>
    </row>
    <row r="64" spans="1:7" x14ac:dyDescent="0.25">
      <c r="A64" s="23" t="s">
        <v>56</v>
      </c>
      <c r="C64" s="24">
        <f>C63*1.1+3100</f>
        <v>105124.69421452767</v>
      </c>
      <c r="D64" s="24">
        <f>D63*1.1+3100</f>
        <v>105034.36439341692</v>
      </c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2" t="s">
        <v>48</v>
      </c>
    </row>
    <row r="67" spans="1:7" x14ac:dyDescent="0.25">
      <c r="A67" s="16" t="s">
        <v>26</v>
      </c>
      <c r="B67" s="16" t="s">
        <v>27</v>
      </c>
      <c r="C67" s="17" t="s">
        <v>28</v>
      </c>
      <c r="D67" s="17" t="s">
        <v>29</v>
      </c>
      <c r="E67" s="17" t="s">
        <v>30</v>
      </c>
      <c r="F67" s="17" t="s">
        <v>31</v>
      </c>
      <c r="G67" s="17" t="s">
        <v>32</v>
      </c>
    </row>
    <row r="68" spans="1:7" x14ac:dyDescent="0.25">
      <c r="A68" s="26" t="s">
        <v>49</v>
      </c>
      <c r="B68" s="19">
        <v>2</v>
      </c>
      <c r="C68" s="20">
        <v>118681.69865067468</v>
      </c>
      <c r="D68" s="20">
        <v>118686.976011994</v>
      </c>
      <c r="E68" s="21">
        <v>0</v>
      </c>
      <c r="F68" s="20">
        <f>C68*B68</f>
        <v>237363.39730134935</v>
      </c>
      <c r="G68" s="20">
        <f>D68*B68</f>
        <v>237373.95202398801</v>
      </c>
    </row>
    <row r="69" spans="1:7" x14ac:dyDescent="0.25">
      <c r="A69" s="26" t="s">
        <v>50</v>
      </c>
      <c r="B69" s="19">
        <v>1</v>
      </c>
      <c r="C69" s="20">
        <v>78302.846781939195</v>
      </c>
      <c r="D69" s="20">
        <v>78233.519623482804</v>
      </c>
      <c r="E69" s="21">
        <v>0</v>
      </c>
      <c r="F69" s="20">
        <f>C69*B69</f>
        <v>78302.846781939195</v>
      </c>
      <c r="G69" s="20">
        <f>D69*B69</f>
        <v>78233.519623482804</v>
      </c>
    </row>
    <row r="70" spans="1:7" x14ac:dyDescent="0.25">
      <c r="A70" s="18"/>
      <c r="B70" s="19">
        <f>SUM(B68:B69)</f>
        <v>3</v>
      </c>
      <c r="C70" s="20">
        <f>F70/B70</f>
        <v>105222.08136109618</v>
      </c>
      <c r="D70" s="20">
        <f>G70/B70</f>
        <v>105202.49054915695</v>
      </c>
      <c r="E70" s="20"/>
      <c r="F70" s="20">
        <f>SUM(F68:F69)</f>
        <v>315666.24408328853</v>
      </c>
      <c r="G70" s="20">
        <f>SUM(G68:G69)</f>
        <v>315607.47164747084</v>
      </c>
    </row>
    <row r="71" spans="1:7" x14ac:dyDescent="0.25">
      <c r="A71" s="23" t="s">
        <v>39</v>
      </c>
      <c r="C71" s="24">
        <f>C70*1.03</f>
        <v>108378.74380192907</v>
      </c>
      <c r="D71" s="24">
        <f>D70*1.03</f>
        <v>108358.56526563167</v>
      </c>
    </row>
    <row r="72" spans="1:7" x14ac:dyDescent="0.25">
      <c r="A72" s="23" t="s">
        <v>40</v>
      </c>
      <c r="C72" s="24">
        <f>C71*1.15</f>
        <v>124635.55537221843</v>
      </c>
      <c r="D72" s="24">
        <f>D71*1.15</f>
        <v>124612.3500554764</v>
      </c>
      <c r="G72" s="25">
        <v>45365</v>
      </c>
    </row>
    <row r="73" spans="1:7" x14ac:dyDescent="0.25">
      <c r="A73" s="23" t="s">
        <v>56</v>
      </c>
      <c r="C73" s="24">
        <f>C72*1.1+3100</f>
        <v>140199.11090944029</v>
      </c>
      <c r="D73" s="24">
        <f>D72*1.1+3100</f>
        <v>140173.58506102406</v>
      </c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2" t="s">
        <v>51</v>
      </c>
    </row>
    <row r="76" spans="1:7" x14ac:dyDescent="0.25">
      <c r="A76" s="16" t="s">
        <v>26</v>
      </c>
      <c r="B76" s="16" t="s">
        <v>27</v>
      </c>
      <c r="C76" s="17" t="s">
        <v>28</v>
      </c>
      <c r="D76" s="17" t="s">
        <v>29</v>
      </c>
      <c r="E76" s="17" t="s">
        <v>30</v>
      </c>
      <c r="F76" s="17" t="s">
        <v>31</v>
      </c>
      <c r="G76" s="17" t="s">
        <v>32</v>
      </c>
    </row>
    <row r="77" spans="1:7" x14ac:dyDescent="0.25">
      <c r="A77" s="26" t="s">
        <v>49</v>
      </c>
      <c r="B77" s="19">
        <v>5</v>
      </c>
      <c r="C77" s="20">
        <v>118681.69865067468</v>
      </c>
      <c r="D77" s="20">
        <v>118686.976011994</v>
      </c>
      <c r="E77" s="21">
        <v>0</v>
      </c>
      <c r="F77" s="20">
        <f>C77*B77</f>
        <v>593408.49325337342</v>
      </c>
      <c r="G77" s="20">
        <f>D77*B77</f>
        <v>593434.88005997008</v>
      </c>
    </row>
    <row r="78" spans="1:7" x14ac:dyDescent="0.25">
      <c r="A78" s="26" t="s">
        <v>50</v>
      </c>
      <c r="B78" s="19">
        <v>1</v>
      </c>
      <c r="C78" s="20">
        <v>78302.846781939195</v>
      </c>
      <c r="D78" s="20">
        <v>78233.519623482804</v>
      </c>
      <c r="E78" s="21">
        <v>0</v>
      </c>
      <c r="F78" s="20">
        <f>C78*B78</f>
        <v>78302.846781939195</v>
      </c>
      <c r="G78" s="20">
        <f>D78*B78</f>
        <v>78233.519623482804</v>
      </c>
    </row>
    <row r="79" spans="1:7" x14ac:dyDescent="0.25">
      <c r="A79" s="18"/>
      <c r="B79" s="19">
        <f>SUM(B77:B78)</f>
        <v>6</v>
      </c>
      <c r="C79" s="20">
        <f>F79/B79</f>
        <v>111951.89000588543</v>
      </c>
      <c r="D79" s="20">
        <f>G79/B79</f>
        <v>111944.73328057548</v>
      </c>
      <c r="E79" s="20"/>
      <c r="F79" s="20">
        <f>SUM(F77:F78)</f>
        <v>671711.34003531258</v>
      </c>
      <c r="G79" s="20">
        <f>SUM(G77:G78)</f>
        <v>671668.39968345291</v>
      </c>
    </row>
    <row r="80" spans="1:7" x14ac:dyDescent="0.25">
      <c r="A80" s="23" t="s">
        <v>39</v>
      </c>
      <c r="C80" s="24">
        <f>C79*1.03</f>
        <v>115310.44670606199</v>
      </c>
      <c r="D80" s="24">
        <f>D79*1.03</f>
        <v>115303.07527899275</v>
      </c>
    </row>
    <row r="81" spans="1:7" x14ac:dyDescent="0.25">
      <c r="A81" s="23" t="s">
        <v>40</v>
      </c>
      <c r="C81" s="24">
        <f>C80*1.15</f>
        <v>132607.01371197129</v>
      </c>
      <c r="D81" s="24">
        <f>D80*1.15</f>
        <v>132598.53657084165</v>
      </c>
      <c r="G81" s="25">
        <v>45365</v>
      </c>
    </row>
    <row r="82" spans="1:7" x14ac:dyDescent="0.25">
      <c r="A82" s="23" t="s">
        <v>56</v>
      </c>
      <c r="C82" s="24">
        <f>C81*1.1+3100</f>
        <v>148967.71508316844</v>
      </c>
      <c r="D82" s="24">
        <f>D81*1.1+3100</f>
        <v>148958.39022792582</v>
      </c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2" t="s">
        <v>52</v>
      </c>
    </row>
    <row r="85" spans="1:7" x14ac:dyDescent="0.25">
      <c r="A85" s="16" t="s">
        <v>26</v>
      </c>
      <c r="B85" s="16" t="s">
        <v>27</v>
      </c>
      <c r="C85" s="17" t="s">
        <v>28</v>
      </c>
      <c r="D85" s="17" t="s">
        <v>29</v>
      </c>
      <c r="E85" s="17" t="s">
        <v>30</v>
      </c>
      <c r="F85" s="17" t="s">
        <v>31</v>
      </c>
      <c r="G85" s="17" t="s">
        <v>32</v>
      </c>
    </row>
    <row r="86" spans="1:7" x14ac:dyDescent="0.25">
      <c r="A86" s="26" t="s">
        <v>49</v>
      </c>
      <c r="B86" s="19">
        <v>10</v>
      </c>
      <c r="C86" s="20">
        <v>118681.69865067468</v>
      </c>
      <c r="D86" s="20">
        <v>118686.976011994</v>
      </c>
      <c r="E86" s="21">
        <v>0</v>
      </c>
      <c r="F86" s="20">
        <f>C86*B86</f>
        <v>1186816.9865067468</v>
      </c>
      <c r="G86" s="20">
        <f>D86*B86</f>
        <v>1186869.7601199402</v>
      </c>
    </row>
    <row r="87" spans="1:7" x14ac:dyDescent="0.25">
      <c r="A87" s="26" t="s">
        <v>50</v>
      </c>
      <c r="B87" s="19">
        <v>1</v>
      </c>
      <c r="C87" s="20">
        <v>78302.846781939195</v>
      </c>
      <c r="D87" s="20">
        <v>78233.519623482804</v>
      </c>
      <c r="E87" s="21">
        <v>0</v>
      </c>
      <c r="F87" s="20">
        <f>C87*B87</f>
        <v>78302.846781939195</v>
      </c>
      <c r="G87" s="20">
        <f>D87*B87</f>
        <v>78233.519623482804</v>
      </c>
    </row>
    <row r="88" spans="1:7" x14ac:dyDescent="0.25">
      <c r="A88" s="18"/>
      <c r="B88" s="19">
        <f>SUM(B86:B87)</f>
        <v>11</v>
      </c>
      <c r="C88" s="20">
        <f>F88/B88</f>
        <v>115010.8939353351</v>
      </c>
      <c r="D88" s="20">
        <f>G88/B88</f>
        <v>115009.38906758391</v>
      </c>
      <c r="E88" s="20"/>
      <c r="F88" s="20">
        <f>SUM(F86:F87)</f>
        <v>1265119.8332886861</v>
      </c>
      <c r="G88" s="20">
        <f>SUM(G86:G87)</f>
        <v>1265103.279743423</v>
      </c>
    </row>
    <row r="89" spans="1:7" x14ac:dyDescent="0.25">
      <c r="A89" s="23" t="s">
        <v>39</v>
      </c>
      <c r="C89" s="24">
        <f>C88*1.03</f>
        <v>118461.22075339516</v>
      </c>
      <c r="D89" s="24">
        <f>D88*1.03</f>
        <v>118459.67073961142</v>
      </c>
    </row>
    <row r="90" spans="1:7" x14ac:dyDescent="0.25">
      <c r="A90" s="23" t="s">
        <v>40</v>
      </c>
      <c r="C90" s="24">
        <f>C89*1.15</f>
        <v>136230.40386640443</v>
      </c>
      <c r="D90" s="24">
        <f>D89*1.15</f>
        <v>136228.62135055312</v>
      </c>
      <c r="G90" s="25">
        <v>45365</v>
      </c>
    </row>
    <row r="91" spans="1:7" x14ac:dyDescent="0.25">
      <c r="A91" s="23" t="s">
        <v>56</v>
      </c>
      <c r="C91" s="24">
        <f>C90*1.1+3100</f>
        <v>152953.4442530449</v>
      </c>
      <c r="D91" s="24">
        <f>D90*1.1+3100</f>
        <v>152951.48348560845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2407 Topcoat matte PHT 19-03</vt:lpstr>
      <vt:lpstr>BTUV 2407 Topcoat 60</vt:lpstr>
      <vt:lpstr>BTUV 2407 White Topcoat 60% PHT</vt:lpstr>
      <vt:lpstr> 2407 White Topcoat Matte PHT</vt:lpstr>
      <vt:lpstr>TÍNH GIÁ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AviTech</dc:creator>
  <cp:lastModifiedBy>Minh Duc</cp:lastModifiedBy>
  <dcterms:created xsi:type="dcterms:W3CDTF">2015-06-05T18:17:20Z</dcterms:created>
  <dcterms:modified xsi:type="dcterms:W3CDTF">2024-04-03T06:53:47Z</dcterms:modified>
</cp:coreProperties>
</file>