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:\Other computers\My Laptop (1)\Claw 2\Ashley luu-trinh-moi\"/>
    </mc:Choice>
  </mc:AlternateContent>
  <xr:revisionPtr revIDLastSave="0" documentId="8_{07DE8E08-D027-4B00-9AEB-9F0605A8A108}" xr6:coauthVersionLast="47" xr6:coauthVersionMax="47" xr10:uidLastSave="{00000000-0000-0000-0000-000000000000}"/>
  <bookViews>
    <workbookView xWindow="-120" yWindow="-120" windowWidth="25440" windowHeight="15270" activeTab="1" xr2:uid="{00000000-000D-0000-FFFF-FFFF00000000}"/>
  </bookViews>
  <sheets>
    <sheet name="Huong_dan" sheetId="1" r:id="rId1"/>
    <sheet name="Cong_thuc" sheetId="2" r:id="rId2"/>
    <sheet name="Tong_hop_CT" sheetId="3" r:id="rId3"/>
    <sheet name="Mau_san_co" sheetId="4" r:id="rId4"/>
  </sheets>
  <definedNames>
    <definedName name="_xlnm._FilterDatabase" localSheetId="1" hidden="1">Cong_thuc!$A$1:$H$46</definedName>
  </definedNames>
  <calcPr calcId="191029" forceFullCalc="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3" l="1"/>
  <c r="C7" i="3"/>
  <c r="F7" i="3" s="1"/>
  <c r="E6" i="3"/>
  <c r="D6" i="3"/>
  <c r="C6" i="3"/>
  <c r="F6" i="3" s="1"/>
  <c r="D5" i="3"/>
  <c r="C5" i="3"/>
  <c r="F5" i="3" s="1"/>
  <c r="E4" i="3"/>
  <c r="D4" i="3"/>
  <c r="C4" i="3"/>
  <c r="F4" i="3" s="1"/>
  <c r="D3" i="3"/>
  <c r="C3" i="3"/>
  <c r="F3" i="3" s="1"/>
  <c r="D2" i="3"/>
  <c r="C2" i="3"/>
  <c r="F2" i="3" s="1"/>
  <c r="G46" i="2"/>
  <c r="G45" i="2"/>
  <c r="E7" i="3" s="1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E5" i="3" s="1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E3" i="3" s="1"/>
  <c r="G12" i="2"/>
  <c r="G11" i="2"/>
  <c r="G10" i="2"/>
  <c r="G9" i="2"/>
  <c r="G8" i="2"/>
  <c r="G7" i="2"/>
  <c r="G6" i="2"/>
  <c r="G5" i="2"/>
  <c r="K4" i="2"/>
  <c r="K5" i="2" s="1"/>
  <c r="G4" i="2"/>
  <c r="G3" i="2"/>
  <c r="G2" i="2"/>
  <c r="E2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Hermes</author>
  </authors>
  <commentList>
    <comment ref="E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Hệ sơn trong danh sách là thông tin tham chiếu; cần kiểm TDS/COA trước khi phối.</t>
        </r>
      </text>
    </comment>
    <comment ref="F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Tỷ lệ là công thức đề nghị sàng lọc, chưa phải định mức sản xuất.</t>
        </r>
      </text>
    </comment>
  </commentList>
</comments>
</file>

<file path=xl/sharedStrings.xml><?xml version="1.0" encoding="utf-8"?>
<sst xmlns="http://schemas.openxmlformats.org/spreadsheetml/2006/main" count="385" uniqueCount="162">
  <si>
    <t>BẢNG TÍNH CÔNG THỨC MÀU ĐỀ NGHỊ — dựa trên danh sách bột màu/DYE có sẵn</t>
  </si>
  <si>
    <t>Ngày lập</t>
  </si>
  <si>
    <t>02/10/2026</t>
  </si>
  <si>
    <t>Cơ sở</t>
  </si>
  <si>
    <t>Danh sách bột màu BTChem + tài liệu kỹ thuật vừa gửi</t>
  </si>
  <si>
    <t>Mục đích</t>
  </si>
  <si>
    <t>Công thức sàng lọc để chạy mẫu màu nền / glaze / duro stain / shading</t>
  </si>
  <si>
    <t>Không phải</t>
  </si>
  <si>
    <t>Công thức sản xuất hàng loạt đã phê duyệt</t>
  </si>
  <si>
    <t>Cách dùng</t>
  </si>
  <si>
    <t>Chọn mã công thức ở sheet Cong_thuc; nhập khối lượng mẻ tại ô B2; cột khối lượng tự tính.</t>
  </si>
  <si>
    <t>Kiểm tra bắt buộc</t>
  </si>
  <si>
    <t>Độ tan/phân tán, độ nhớt, độ trong, độ bám, khô, tương thích với hệ NC/PU và độ bền sáng.</t>
  </si>
  <si>
    <t>Cảnh báo</t>
  </si>
  <si>
    <t>Các bột/paste ghi hệ sơn nước không được tự đưa vào công thức dung môi; phải xác nhận TDS/COA trước.</t>
  </si>
  <si>
    <t>An toàn</t>
  </si>
  <si>
    <t>Dung môi dễ cháy; cân/pha trong khu vực thông gió, theo SDS và quy định nhà máy.</t>
  </si>
  <si>
    <t>Nhóm đề nghị</t>
  </si>
  <si>
    <t>Mã công thức</t>
  </si>
  <si>
    <t>Mẻ chuẩn</t>
  </si>
  <si>
    <t>Mục tiêu chạy mẫu</t>
  </si>
  <si>
    <t>Glaze lau</t>
  </si>
  <si>
    <t>GLZ-NÂU-01</t>
  </si>
  <si>
    <t>10 kg</t>
  </si>
  <si>
    <t>Nâu cổ điển, lau đọng trong tom gỗ</t>
  </si>
  <si>
    <t>GLZ-ĐEN-02</t>
  </si>
  <si>
    <t>Đen/nâu đậm, tạo chiều sâu</t>
  </si>
  <si>
    <t>Duro stain</t>
  </si>
  <si>
    <t>DUR-NÂU-03</t>
  </si>
  <si>
    <t>Màu lau nổi vân, hàm lượng pigment cao</t>
  </si>
  <si>
    <t>Base stain</t>
  </si>
  <si>
    <t>BST-VÀNG-04</t>
  </si>
  <si>
    <t>Vàng nâu nền trong, không nổi sợi</t>
  </si>
  <si>
    <t>Shading</t>
  </si>
  <si>
    <t>SHD-ĐỎ-NÂU-05</t>
  </si>
  <si>
    <t>Đỏ nâu sửa màu trên lớp lót</t>
  </si>
  <si>
    <t>Pigment paste</t>
  </si>
  <si>
    <t>PST-ĐEN-06</t>
  </si>
  <si>
    <t>Paste màu đen dùng làm bán thành phẩm</t>
  </si>
  <si>
    <t>Mã CT</t>
  </si>
  <si>
    <t>Nhóm</t>
  </si>
  <si>
    <t>Thành phần</t>
  </si>
  <si>
    <t>Loại</t>
  </si>
  <si>
    <t>Tình trạng danh sách</t>
  </si>
  <si>
    <t>% khối lượng</t>
  </si>
  <si>
    <t>Khối lượng mẻ (kg)</t>
  </si>
  <si>
    <t>Ghi chú kỹ thuật</t>
  </si>
  <si>
    <t>Thông số mẻ</t>
  </si>
  <si>
    <t>Giá trị</t>
  </si>
  <si>
    <t>Nhựa alkyd dầu dài / binder glaze</t>
  </si>
  <si>
    <t>Binder</t>
  </si>
  <si>
    <t>Cần chọn resin phù hợp</t>
  </si>
  <si>
    <t>Dùng làm chất mang</t>
  </si>
  <si>
    <t>D40 / White Spirit khử mùi</t>
  </si>
  <si>
    <t>Dung môi</t>
  </si>
  <si>
    <t>Công thức đề nghị</t>
  </si>
  <si>
    <t>Không dùng mùi thơm cao nếu khách yêu cầu</t>
  </si>
  <si>
    <t>Mã CT cần kiểm tra</t>
  </si>
  <si>
    <t>Butyl Glycol</t>
  </si>
  <si>
    <t>Dung môi chậm khô</t>
  </si>
  <si>
    <t>Theo dõi khô mặt</t>
  </si>
  <si>
    <t>Tổng % mã CT đang chọn</t>
  </si>
  <si>
    <t>Umber Pigment 645</t>
  </si>
  <si>
    <t>Bột màu có trong danh sách</t>
  </si>
  <si>
    <t>Có giá 92.000 VND/kg</t>
  </si>
  <si>
    <t>Cần kiểm độ trong/độ lắng</t>
  </si>
  <si>
    <t>Kiểm tra mã CT</t>
  </si>
  <si>
    <t>Hoover 778 BN</t>
  </si>
  <si>
    <t>Có giá 82.000 VND/kg</t>
  </si>
  <si>
    <t>Cần xác nhận hệ dung môi</t>
  </si>
  <si>
    <t>Iron Oxide RB 4097</t>
  </si>
  <si>
    <t>Có giá 60.000 VND/kg</t>
  </si>
  <si>
    <t>Cần kiểm độ trong</t>
  </si>
  <si>
    <t>Silica PG15 / chất chống lắng</t>
  </si>
  <si>
    <t>Phụ gia/bột hỗ trợ</t>
  </si>
  <si>
    <t>Có trong danh sách; không phải màu</t>
  </si>
  <si>
    <t>Thử 0,5–1% trước</t>
  </si>
  <si>
    <t>Dung môi bổ sung / cân bằng mẻ</t>
  </si>
  <si>
    <t>Không cố định nếu đã đủ độ nhớt</t>
  </si>
  <si>
    <t>Xác nhận tương thích</t>
  </si>
  <si>
    <t>Carbon 30L</t>
  </si>
  <si>
    <t>Có trong danh sách; cần COA/TDS</t>
  </si>
  <si>
    <t>Kiểm độ đen và độ phân tán</t>
  </si>
  <si>
    <t>Iron Oxide Black VAP-330M</t>
  </si>
  <si>
    <t>Có giá 66.000 VND/kg</t>
  </si>
  <si>
    <t>Thử thấp trước</t>
  </si>
  <si>
    <t>Long-oil alkyd / binder</t>
  </si>
  <si>
    <t>Dầu lanh biến tính</t>
  </si>
  <si>
    <t>Binder/dầu</t>
  </si>
  <si>
    <t>Cần xác nhận tồn kho</t>
  </si>
  <si>
    <t>Theo dõi khô</t>
  </si>
  <si>
    <t>D40 / White Spirit</t>
  </si>
  <si>
    <t>Xylene</t>
  </si>
  <si>
    <t>Theo SDS</t>
  </si>
  <si>
    <t>Pigment Brown TB 1008</t>
  </si>
  <si>
    <t>Có trong danh sách; cần COA</t>
  </si>
  <si>
    <t>Silica PG15</t>
  </si>
  <si>
    <t>Có giá 11.000 VND/kg; không phải màu</t>
  </si>
  <si>
    <t>Có thể bỏ nếu làm đục</t>
  </si>
  <si>
    <t>Cân bằng mẻ bằng D40</t>
  </si>
  <si>
    <t>Nhựa NC 1/2 sec</t>
  </si>
  <si>
    <t>Không làm màng dày</t>
  </si>
  <si>
    <t>Butyl Acetate</t>
  </si>
  <si>
    <t>Ethyl Acetate</t>
  </si>
  <si>
    <t>Isopropanol</t>
  </si>
  <si>
    <t>Ferrispec FP YB-2087</t>
  </si>
  <si>
    <t>Có giá 58.000 VND/kg</t>
  </si>
  <si>
    <t>Có thể làm đục; dùng thấp</t>
  </si>
  <si>
    <t>Neozasol Yellow RL 82</t>
  </si>
  <si>
    <t>DYE có trong danh sách</t>
  </si>
  <si>
    <t>Có giá 265.000 VND/kg</t>
  </si>
  <si>
    <t>Cần kiểm độ bền sáng</t>
  </si>
  <si>
    <t>Nhựa NC RS 1/2 sec</t>
  </si>
  <si>
    <t>Xylene / Toluene</t>
  </si>
  <si>
    <t>PMA</t>
  </si>
  <si>
    <t>Kiểm độ trong</t>
  </si>
  <si>
    <t>Neozasol Red 2B 8</t>
  </si>
  <si>
    <t>Có giá 410.000 VND/kg</t>
  </si>
  <si>
    <t>Nhựa NC / acrylic carrier</t>
  </si>
  <si>
    <t>Cần chọn carrier</t>
  </si>
  <si>
    <t>Phải kiểm khả năng phân tán</t>
  </si>
  <si>
    <t>Phải nghiền/phân tán</t>
  </si>
  <si>
    <t>Dispersant phù hợp</t>
  </si>
  <si>
    <t>Phụ gia</t>
  </si>
  <si>
    <t>Chưa chọn mã tồn kho</t>
  </si>
  <si>
    <t>Không tự thay bằng wetting agent</t>
  </si>
  <si>
    <t>Tổng %</t>
  </si>
  <si>
    <t>Mẻ chuẩn kg</t>
  </si>
  <si>
    <t>Tổng kg tính được</t>
  </si>
  <si>
    <t>Trạng thái</t>
  </si>
  <si>
    <t>Màu/bột sẵn dùng</t>
  </si>
  <si>
    <t>Umber 645 · Hoover 778 BN · RB 4097</t>
  </si>
  <si>
    <t>Carbon 30L · VAP-330M · Umber 645</t>
  </si>
  <si>
    <t>Umber 645 · Brown TB 1008 · RB 4097</t>
  </si>
  <si>
    <t>Ferrispec YB-2087 · Yellow RL 82</t>
  </si>
  <si>
    <t>RB 4097 · Neozasol Red 2B 8</t>
  </si>
  <si>
    <t>Carbon 30L · VAP-330M</t>
  </si>
  <si>
    <t>Tên màu/bột/DYE</t>
  </si>
  <si>
    <t>Hệ theo danh sách</t>
  </si>
  <si>
    <t>Giá VND/kg gần nhất</t>
  </si>
  <si>
    <t>Ghi chú</t>
  </si>
  <si>
    <t>Nâu</t>
  </si>
  <si>
    <t>Sơn dung môi</t>
  </si>
  <si>
    <t>Pigment vô cơ oxit sắt/carbon</t>
  </si>
  <si>
    <t>Cần COA/TDS</t>
  </si>
  <si>
    <t>Vàng</t>
  </si>
  <si>
    <t>Oxit sắt vàng</t>
  </si>
  <si>
    <t>Đỏ</t>
  </si>
  <si>
    <t>Oxit sắt đỏ</t>
  </si>
  <si>
    <t>Đen</t>
  </si>
  <si>
    <t>Oxit sắt đen</t>
  </si>
  <si>
    <t>Bột hỗ trợ</t>
  </si>
  <si>
    <t>Không phải chất tạo màu</t>
  </si>
  <si>
    <t>DYE vàng</t>
  </si>
  <si>
    <t>Metal-complex dye</t>
  </si>
  <si>
    <t>DYE đỏ</t>
  </si>
  <si>
    <t>Neozasol Black RE-27</t>
  </si>
  <si>
    <t>DYE đen</t>
  </si>
  <si>
    <t>Blue BL 06 / Blue 600</t>
  </si>
  <si>
    <t>DYE xanh</t>
  </si>
  <si>
    <t>Cần xác nhận</t>
  </si>
  <si>
    <t>Chưa có giá/COA trong danh sách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</si>
</sst>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5"/>
      <color rgb="FFFFFFFF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E2F0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2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3" borderId="0" xfId="0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DanhMucCongThuc" displayName="tblDanhMucCongThuc" ref="A7:D13">
  <autoFilter ref="A7:D13" xr:uid="{00000000-0009-0000-0100-000001000000}"/>
  <tableColumns count="4">
    <tableColumn id="1" xr3:uid="{00000000-0010-0000-0000-000001000000}" name="Nhóm đề nghị"/>
    <tableColumn id="2" xr3:uid="{00000000-0010-0000-0000-000002000000}" name="Mã công thức"/>
    <tableColumn id="3" xr3:uid="{00000000-0010-0000-0000-000003000000}" name="Mẻ chuẩn"/>
    <tableColumn id="4" xr3:uid="{00000000-0010-0000-0000-000004000000}" name="Mục tiêu chạy mẫu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TongHopCT" displayName="tblTongHopCT" ref="A1:G7">
  <autoFilter ref="A1:G7" xr:uid="{00000000-0009-0000-0100-000003000000}"/>
  <tableColumns count="7">
    <tableColumn id="1" xr3:uid="{00000000-0010-0000-0200-000001000000}" name="Mã CT"/>
    <tableColumn id="2" xr3:uid="{00000000-0010-0000-0200-000002000000}" name="Nhóm"/>
    <tableColumn id="3" xr3:uid="{00000000-0010-0000-0200-000003000000}" name="Tổng %"/>
    <tableColumn id="4" xr3:uid="{00000000-0010-0000-0200-000004000000}" name="Mẻ chuẩn kg"/>
    <tableColumn id="5" xr3:uid="{00000000-0010-0000-0200-000005000000}" name="Tổng kg tính được"/>
    <tableColumn id="6" xr3:uid="{00000000-0010-0000-0200-000006000000}" name="Trạng thái"/>
    <tableColumn id="7" xr3:uid="{00000000-0010-0000-0200-000007000000}" name="Màu/bột sẵn dùng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MauSanCo" displayName="tblMauSanCo" ref="A1:E13">
  <autoFilter ref="A1:E13" xr:uid="{00000000-0009-0000-0100-000004000000}"/>
  <tableColumns count="5">
    <tableColumn id="1" xr3:uid="{00000000-0010-0000-0300-000001000000}" name="Tên màu/bột/DYE"/>
    <tableColumn id="2" xr3:uid="{00000000-0010-0000-0300-000002000000}" name="Nhóm"/>
    <tableColumn id="3" xr3:uid="{00000000-0010-0000-0300-000003000000}" name="Hệ theo danh sách"/>
    <tableColumn id="4" xr3:uid="{00000000-0010-0000-0300-000004000000}" name="Giá VND/kg gần nhất"/>
    <tableColumn id="5" xr3:uid="{00000000-0010-0000-0300-000005000000}" name="Ghi chú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1" width="20" customWidth="1"/>
    <col min="2" max="2" width="18" customWidth="1"/>
    <col min="3" max="3" width="14" customWidth="1"/>
    <col min="4" max="4" width="58" customWidth="1"/>
  </cols>
  <sheetData>
    <row r="1" spans="1:4" x14ac:dyDescent="0.25">
      <c r="A1" s="6" t="s">
        <v>0</v>
      </c>
      <c r="B1" s="7"/>
      <c r="C1" s="7"/>
      <c r="D1" s="7"/>
    </row>
    <row r="2" spans="1:4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ht="60" x14ac:dyDescent="0.25">
      <c r="A3" s="1" t="s">
        <v>5</v>
      </c>
      <c r="B3" s="1" t="s">
        <v>6</v>
      </c>
      <c r="C3" s="1" t="s">
        <v>7</v>
      </c>
      <c r="D3" s="1" t="s">
        <v>8</v>
      </c>
    </row>
    <row r="4" spans="1:4" ht="90" x14ac:dyDescent="0.25">
      <c r="A4" s="1" t="s">
        <v>9</v>
      </c>
      <c r="B4" s="1" t="s">
        <v>10</v>
      </c>
      <c r="C4" s="1" t="s">
        <v>11</v>
      </c>
      <c r="D4" s="1" t="s">
        <v>12</v>
      </c>
    </row>
    <row r="5" spans="1:4" ht="105" x14ac:dyDescent="0.25">
      <c r="A5" s="1" t="s">
        <v>13</v>
      </c>
      <c r="B5" s="1" t="s">
        <v>14</v>
      </c>
      <c r="C5" s="1" t="s">
        <v>15</v>
      </c>
      <c r="D5" s="1" t="s">
        <v>16</v>
      </c>
    </row>
    <row r="6" spans="1:4" x14ac:dyDescent="0.25">
      <c r="A6" s="1"/>
      <c r="B6" s="1"/>
      <c r="C6" s="1"/>
      <c r="D6" s="1"/>
    </row>
    <row r="7" spans="1:4" x14ac:dyDescent="0.25">
      <c r="A7" s="2" t="s">
        <v>17</v>
      </c>
      <c r="B7" s="2" t="s">
        <v>18</v>
      </c>
      <c r="C7" s="2" t="s">
        <v>19</v>
      </c>
      <c r="D7" s="2" t="s">
        <v>20</v>
      </c>
    </row>
    <row r="8" spans="1:4" x14ac:dyDescent="0.25">
      <c r="A8" s="1" t="s">
        <v>21</v>
      </c>
      <c r="B8" s="1" t="s">
        <v>22</v>
      </c>
      <c r="C8" s="1" t="s">
        <v>23</v>
      </c>
      <c r="D8" s="1" t="s">
        <v>24</v>
      </c>
    </row>
    <row r="9" spans="1:4" x14ac:dyDescent="0.25">
      <c r="A9" s="1" t="s">
        <v>21</v>
      </c>
      <c r="B9" s="1" t="s">
        <v>25</v>
      </c>
      <c r="C9" s="1" t="s">
        <v>23</v>
      </c>
      <c r="D9" s="1" t="s">
        <v>26</v>
      </c>
    </row>
    <row r="10" spans="1:4" x14ac:dyDescent="0.25">
      <c r="A10" s="1" t="s">
        <v>27</v>
      </c>
      <c r="B10" s="1" t="s">
        <v>28</v>
      </c>
      <c r="C10" s="1" t="s">
        <v>23</v>
      </c>
      <c r="D10" s="1" t="s">
        <v>29</v>
      </c>
    </row>
    <row r="11" spans="1:4" x14ac:dyDescent="0.25">
      <c r="A11" s="1" t="s">
        <v>30</v>
      </c>
      <c r="B11" s="1" t="s">
        <v>31</v>
      </c>
      <c r="C11" s="1" t="s">
        <v>23</v>
      </c>
      <c r="D11" s="1" t="s">
        <v>32</v>
      </c>
    </row>
    <row r="12" spans="1:4" x14ac:dyDescent="0.25">
      <c r="A12" s="1" t="s">
        <v>33</v>
      </c>
      <c r="B12" s="1" t="s">
        <v>34</v>
      </c>
      <c r="C12" s="1" t="s">
        <v>23</v>
      </c>
      <c r="D12" s="1" t="s">
        <v>35</v>
      </c>
    </row>
    <row r="13" spans="1:4" x14ac:dyDescent="0.25">
      <c r="A13" s="1" t="s">
        <v>36</v>
      </c>
      <c r="B13" s="1" t="s">
        <v>37</v>
      </c>
      <c r="C13" s="1" t="s">
        <v>23</v>
      </c>
      <c r="D13" s="1" t="s">
        <v>38</v>
      </c>
    </row>
  </sheetData>
  <mergeCells count="1">
    <mergeCell ref="A1:D1"/>
  </mergeCells>
  <pageMargins left="0.75" right="0.75" top="1" bottom="1" header="0.5" footer="0.5"/>
  <pageSetup fitToHeight="0"/>
  <headerFooter>
    <oddFooter>&amp;C&amp;A — Bảng công thức đề nghị 02/10/2026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2" width="16" customWidth="1"/>
    <col min="3" max="3" width="34" customWidth="1"/>
    <col min="4" max="4" width="22" customWidth="1"/>
    <col min="5" max="5" width="32" customWidth="1"/>
    <col min="6" max="6" width="14" customWidth="1"/>
    <col min="7" max="7" width="18" customWidth="1"/>
    <col min="8" max="8" width="42" customWidth="1"/>
    <col min="10" max="10" width="24" customWidth="1"/>
    <col min="11" max="11" width="18" customWidth="1"/>
  </cols>
  <sheetData>
    <row r="1" spans="1:11" ht="30" x14ac:dyDescent="0.25">
      <c r="A1" s="2" t="s">
        <v>39</v>
      </c>
      <c r="B1" s="2" t="s">
        <v>40</v>
      </c>
      <c r="C1" s="2" t="s">
        <v>41</v>
      </c>
      <c r="D1" s="2" t="s">
        <v>42</v>
      </c>
      <c r="E1" s="2" t="s">
        <v>43</v>
      </c>
      <c r="F1" s="2" t="s">
        <v>44</v>
      </c>
      <c r="G1" s="2" t="s">
        <v>45</v>
      </c>
      <c r="H1" s="2" t="s">
        <v>46</v>
      </c>
      <c r="I1" s="1"/>
      <c r="J1" s="2" t="s">
        <v>47</v>
      </c>
      <c r="K1" s="2" t="s">
        <v>48</v>
      </c>
    </row>
    <row r="2" spans="1:11" x14ac:dyDescent="0.25">
      <c r="A2" s="1" t="s">
        <v>22</v>
      </c>
      <c r="B2" s="1" t="s">
        <v>21</v>
      </c>
      <c r="C2" s="1" t="s">
        <v>49</v>
      </c>
      <c r="D2" s="1" t="s">
        <v>50</v>
      </c>
      <c r="E2" s="1" t="s">
        <v>51</v>
      </c>
      <c r="F2" s="3">
        <v>22</v>
      </c>
      <c r="G2" s="4">
        <f t="shared" ref="G2:G46" si="0">F2*$K$2/100</f>
        <v>2.2000000000000002</v>
      </c>
      <c r="H2" s="1" t="s">
        <v>52</v>
      </c>
      <c r="I2" s="1"/>
      <c r="J2" s="1" t="s">
        <v>45</v>
      </c>
      <c r="K2" s="3">
        <v>10</v>
      </c>
    </row>
    <row r="3" spans="1:11" x14ac:dyDescent="0.25">
      <c r="A3" s="1" t="s">
        <v>22</v>
      </c>
      <c r="B3" s="1" t="s">
        <v>21</v>
      </c>
      <c r="C3" s="1" t="s">
        <v>53</v>
      </c>
      <c r="D3" s="1" t="s">
        <v>54</v>
      </c>
      <c r="E3" s="1" t="s">
        <v>55</v>
      </c>
      <c r="F3" s="3">
        <v>48</v>
      </c>
      <c r="G3" s="4">
        <f t="shared" si="0"/>
        <v>4.8</v>
      </c>
      <c r="H3" s="1" t="s">
        <v>56</v>
      </c>
      <c r="I3" s="1"/>
      <c r="J3" s="1" t="s">
        <v>57</v>
      </c>
      <c r="K3" s="1" t="s">
        <v>22</v>
      </c>
    </row>
    <row r="4" spans="1:11" x14ac:dyDescent="0.25">
      <c r="A4" s="1" t="s">
        <v>22</v>
      </c>
      <c r="B4" s="1" t="s">
        <v>21</v>
      </c>
      <c r="C4" s="1" t="s">
        <v>58</v>
      </c>
      <c r="D4" s="1" t="s">
        <v>59</v>
      </c>
      <c r="E4" s="1" t="s">
        <v>55</v>
      </c>
      <c r="F4" s="3">
        <v>8</v>
      </c>
      <c r="G4" s="4">
        <f t="shared" si="0"/>
        <v>0.8</v>
      </c>
      <c r="H4" s="1" t="s">
        <v>60</v>
      </c>
      <c r="I4" s="1"/>
      <c r="J4" s="1" t="s">
        <v>61</v>
      </c>
      <c r="K4" s="1">
        <f>SUMIF(A:A,K3,F:F)</f>
        <v>100</v>
      </c>
    </row>
    <row r="5" spans="1:11" ht="30" x14ac:dyDescent="0.25">
      <c r="A5" s="1" t="s">
        <v>22</v>
      </c>
      <c r="B5" s="1" t="s">
        <v>21</v>
      </c>
      <c r="C5" s="1" t="s">
        <v>62</v>
      </c>
      <c r="D5" s="1" t="s">
        <v>63</v>
      </c>
      <c r="E5" s="1" t="s">
        <v>64</v>
      </c>
      <c r="F5" s="3">
        <v>8</v>
      </c>
      <c r="G5" s="4">
        <f t="shared" si="0"/>
        <v>0.8</v>
      </c>
      <c r="H5" s="1" t="s">
        <v>65</v>
      </c>
      <c r="I5" s="1"/>
      <c r="J5" s="1" t="s">
        <v>66</v>
      </c>
      <c r="K5" s="5" t="str">
        <f>IF(AND(K4&gt;=99.999,K4&lt;=100.001),"OK — tổng 100%","CẦN KIỂM TRA")</f>
        <v>OK — tổng 100%</v>
      </c>
    </row>
    <row r="6" spans="1:11" ht="30" x14ac:dyDescent="0.25">
      <c r="A6" s="1" t="s">
        <v>22</v>
      </c>
      <c r="B6" s="1" t="s">
        <v>21</v>
      </c>
      <c r="C6" s="1" t="s">
        <v>67</v>
      </c>
      <c r="D6" s="1" t="s">
        <v>63</v>
      </c>
      <c r="E6" s="1" t="s">
        <v>68</v>
      </c>
      <c r="F6" s="3">
        <v>5</v>
      </c>
      <c r="G6" s="4">
        <f t="shared" si="0"/>
        <v>0.5</v>
      </c>
      <c r="H6" s="1" t="s">
        <v>69</v>
      </c>
      <c r="I6" s="1"/>
      <c r="J6" s="1"/>
      <c r="K6" s="1"/>
    </row>
    <row r="7" spans="1:11" ht="30" x14ac:dyDescent="0.25">
      <c r="A7" s="1" t="s">
        <v>22</v>
      </c>
      <c r="B7" s="1" t="s">
        <v>21</v>
      </c>
      <c r="C7" s="1" t="s">
        <v>70</v>
      </c>
      <c r="D7" s="1" t="s">
        <v>63</v>
      </c>
      <c r="E7" s="1" t="s">
        <v>71</v>
      </c>
      <c r="F7" s="3">
        <v>3</v>
      </c>
      <c r="G7" s="4">
        <f t="shared" si="0"/>
        <v>0.3</v>
      </c>
      <c r="H7" s="1" t="s">
        <v>72</v>
      </c>
      <c r="I7" s="1"/>
      <c r="J7" s="1"/>
      <c r="K7" s="1"/>
    </row>
    <row r="8" spans="1:11" ht="30" x14ac:dyDescent="0.25">
      <c r="A8" s="1" t="s">
        <v>22</v>
      </c>
      <c r="B8" s="1" t="s">
        <v>21</v>
      </c>
      <c r="C8" s="1" t="s">
        <v>73</v>
      </c>
      <c r="D8" s="1" t="s">
        <v>74</v>
      </c>
      <c r="E8" s="1" t="s">
        <v>75</v>
      </c>
      <c r="F8" s="3">
        <v>1</v>
      </c>
      <c r="G8" s="4">
        <f t="shared" si="0"/>
        <v>0.1</v>
      </c>
      <c r="H8" s="1" t="s">
        <v>76</v>
      </c>
      <c r="I8" s="1"/>
      <c r="J8" s="1"/>
      <c r="K8" s="1"/>
    </row>
    <row r="9" spans="1:11" x14ac:dyDescent="0.25">
      <c r="A9" s="1" t="s">
        <v>22</v>
      </c>
      <c r="B9" s="1" t="s">
        <v>21</v>
      </c>
      <c r="C9" s="1" t="s">
        <v>77</v>
      </c>
      <c r="D9" s="1" t="s">
        <v>54</v>
      </c>
      <c r="E9" s="1" t="s">
        <v>55</v>
      </c>
      <c r="F9" s="3">
        <v>5</v>
      </c>
      <c r="G9" s="4">
        <f t="shared" si="0"/>
        <v>0.5</v>
      </c>
      <c r="H9" s="1" t="s">
        <v>78</v>
      </c>
      <c r="I9" s="1"/>
      <c r="J9" s="1"/>
      <c r="K9" s="1"/>
    </row>
    <row r="10" spans="1:11" x14ac:dyDescent="0.25">
      <c r="A10" s="1" t="s">
        <v>25</v>
      </c>
      <c r="B10" s="1" t="s">
        <v>21</v>
      </c>
      <c r="C10" s="1" t="s">
        <v>49</v>
      </c>
      <c r="D10" s="1" t="s">
        <v>50</v>
      </c>
      <c r="E10" s="1" t="s">
        <v>51</v>
      </c>
      <c r="F10" s="3">
        <v>22</v>
      </c>
      <c r="G10" s="4">
        <f t="shared" si="0"/>
        <v>2.2000000000000002</v>
      </c>
      <c r="H10" s="1" t="s">
        <v>79</v>
      </c>
      <c r="I10" s="1"/>
      <c r="J10" s="1"/>
      <c r="K10" s="1"/>
    </row>
    <row r="11" spans="1:11" x14ac:dyDescent="0.25">
      <c r="A11" s="1" t="s">
        <v>25</v>
      </c>
      <c r="B11" s="1" t="s">
        <v>21</v>
      </c>
      <c r="C11" s="1" t="s">
        <v>53</v>
      </c>
      <c r="D11" s="1" t="s">
        <v>54</v>
      </c>
      <c r="E11" s="1" t="s">
        <v>55</v>
      </c>
      <c r="F11" s="3">
        <v>50</v>
      </c>
      <c r="G11" s="4">
        <f t="shared" si="0"/>
        <v>5</v>
      </c>
      <c r="H11" s="1"/>
      <c r="I11" s="1"/>
      <c r="J11" s="1"/>
      <c r="K11" s="1"/>
    </row>
    <row r="12" spans="1:11" x14ac:dyDescent="0.25">
      <c r="A12" s="1" t="s">
        <v>25</v>
      </c>
      <c r="B12" s="1" t="s">
        <v>21</v>
      </c>
      <c r="C12" s="1" t="s">
        <v>58</v>
      </c>
      <c r="D12" s="1" t="s">
        <v>59</v>
      </c>
      <c r="E12" s="1" t="s">
        <v>55</v>
      </c>
      <c r="F12" s="3">
        <v>8</v>
      </c>
      <c r="G12" s="4">
        <f t="shared" si="0"/>
        <v>0.8</v>
      </c>
      <c r="H12" s="1"/>
      <c r="I12" s="1"/>
      <c r="J12" s="1"/>
      <c r="K12" s="1"/>
    </row>
    <row r="13" spans="1:11" ht="30" x14ac:dyDescent="0.25">
      <c r="A13" s="1" t="s">
        <v>25</v>
      </c>
      <c r="B13" s="1" t="s">
        <v>21</v>
      </c>
      <c r="C13" s="1" t="s">
        <v>80</v>
      </c>
      <c r="D13" s="1" t="s">
        <v>63</v>
      </c>
      <c r="E13" s="1" t="s">
        <v>81</v>
      </c>
      <c r="F13" s="3">
        <v>7</v>
      </c>
      <c r="G13" s="4">
        <f t="shared" si="0"/>
        <v>0.7</v>
      </c>
      <c r="H13" s="1" t="s">
        <v>82</v>
      </c>
      <c r="I13" s="1"/>
      <c r="J13" s="1"/>
      <c r="K13" s="1"/>
    </row>
    <row r="14" spans="1:11" ht="30" x14ac:dyDescent="0.25">
      <c r="A14" s="1" t="s">
        <v>25</v>
      </c>
      <c r="B14" s="1" t="s">
        <v>21</v>
      </c>
      <c r="C14" s="1" t="s">
        <v>83</v>
      </c>
      <c r="D14" s="1" t="s">
        <v>63</v>
      </c>
      <c r="E14" s="1" t="s">
        <v>84</v>
      </c>
      <c r="F14" s="3">
        <v>5</v>
      </c>
      <c r="G14" s="4">
        <f t="shared" si="0"/>
        <v>0.5</v>
      </c>
      <c r="H14" s="1"/>
      <c r="I14" s="1"/>
      <c r="J14" s="1"/>
      <c r="K14" s="1"/>
    </row>
    <row r="15" spans="1:11" ht="30" x14ac:dyDescent="0.25">
      <c r="A15" s="1" t="s">
        <v>25</v>
      </c>
      <c r="B15" s="1" t="s">
        <v>21</v>
      </c>
      <c r="C15" s="1" t="s">
        <v>62</v>
      </c>
      <c r="D15" s="1" t="s">
        <v>63</v>
      </c>
      <c r="E15" s="1" t="s">
        <v>64</v>
      </c>
      <c r="F15" s="3">
        <v>2</v>
      </c>
      <c r="G15" s="4">
        <f t="shared" si="0"/>
        <v>0.2</v>
      </c>
      <c r="H15" s="1"/>
      <c r="I15" s="1"/>
      <c r="J15" s="1"/>
      <c r="K15" s="1"/>
    </row>
    <row r="16" spans="1:11" ht="30" x14ac:dyDescent="0.25">
      <c r="A16" s="1" t="s">
        <v>25</v>
      </c>
      <c r="B16" s="1" t="s">
        <v>21</v>
      </c>
      <c r="C16" s="1" t="s">
        <v>73</v>
      </c>
      <c r="D16" s="1" t="s">
        <v>74</v>
      </c>
      <c r="E16" s="1" t="s">
        <v>75</v>
      </c>
      <c r="F16" s="3">
        <v>1</v>
      </c>
      <c r="G16" s="4">
        <f t="shared" si="0"/>
        <v>0.1</v>
      </c>
      <c r="H16" s="1" t="s">
        <v>85</v>
      </c>
      <c r="I16" s="1"/>
      <c r="J16" s="1"/>
      <c r="K16" s="1"/>
    </row>
    <row r="17" spans="1:11" x14ac:dyDescent="0.25">
      <c r="A17" s="1" t="s">
        <v>25</v>
      </c>
      <c r="B17" s="1" t="s">
        <v>21</v>
      </c>
      <c r="C17" s="1" t="s">
        <v>77</v>
      </c>
      <c r="D17" s="1" t="s">
        <v>54</v>
      </c>
      <c r="E17" s="1" t="s">
        <v>55</v>
      </c>
      <c r="F17" s="3">
        <v>5</v>
      </c>
      <c r="G17" s="4">
        <f t="shared" si="0"/>
        <v>0.5</v>
      </c>
      <c r="H17" s="1"/>
      <c r="I17" s="1"/>
      <c r="J17" s="1"/>
      <c r="K17" s="1"/>
    </row>
    <row r="18" spans="1:11" x14ac:dyDescent="0.25">
      <c r="A18" s="1" t="s">
        <v>28</v>
      </c>
      <c r="B18" s="1" t="s">
        <v>27</v>
      </c>
      <c r="C18" s="1" t="s">
        <v>86</v>
      </c>
      <c r="D18" s="1" t="s">
        <v>50</v>
      </c>
      <c r="E18" s="1" t="s">
        <v>51</v>
      </c>
      <c r="F18" s="3">
        <v>20</v>
      </c>
      <c r="G18" s="4">
        <f t="shared" si="0"/>
        <v>2</v>
      </c>
      <c r="H18" s="1"/>
      <c r="I18" s="1"/>
      <c r="J18" s="1"/>
      <c r="K18" s="1"/>
    </row>
    <row r="19" spans="1:11" x14ac:dyDescent="0.25">
      <c r="A19" s="1" t="s">
        <v>28</v>
      </c>
      <c r="B19" s="1" t="s">
        <v>27</v>
      </c>
      <c r="C19" s="1" t="s">
        <v>87</v>
      </c>
      <c r="D19" s="1" t="s">
        <v>88</v>
      </c>
      <c r="E19" s="1" t="s">
        <v>89</v>
      </c>
      <c r="F19" s="3">
        <v>7</v>
      </c>
      <c r="G19" s="4">
        <f t="shared" si="0"/>
        <v>0.7</v>
      </c>
      <c r="H19" s="1" t="s">
        <v>90</v>
      </c>
      <c r="I19" s="1"/>
      <c r="J19" s="1"/>
      <c r="K19" s="1"/>
    </row>
    <row r="20" spans="1:11" x14ac:dyDescent="0.25">
      <c r="A20" s="1" t="s">
        <v>28</v>
      </c>
      <c r="B20" s="1" t="s">
        <v>27</v>
      </c>
      <c r="C20" s="1" t="s">
        <v>91</v>
      </c>
      <c r="D20" s="1" t="s">
        <v>54</v>
      </c>
      <c r="E20" s="1" t="s">
        <v>55</v>
      </c>
      <c r="F20" s="3">
        <v>48</v>
      </c>
      <c r="G20" s="4">
        <f t="shared" si="0"/>
        <v>4.8</v>
      </c>
      <c r="H20" s="1"/>
      <c r="I20" s="1"/>
      <c r="J20" s="1"/>
      <c r="K20" s="1"/>
    </row>
    <row r="21" spans="1:11" x14ac:dyDescent="0.25">
      <c r="A21" s="1" t="s">
        <v>28</v>
      </c>
      <c r="B21" s="1" t="s">
        <v>27</v>
      </c>
      <c r="C21" s="1" t="s">
        <v>92</v>
      </c>
      <c r="D21" s="1" t="s">
        <v>54</v>
      </c>
      <c r="E21" s="1" t="s">
        <v>55</v>
      </c>
      <c r="F21" s="3">
        <v>5</v>
      </c>
      <c r="G21" s="4">
        <f t="shared" si="0"/>
        <v>0.5</v>
      </c>
      <c r="H21" s="1" t="s">
        <v>93</v>
      </c>
      <c r="I21" s="1"/>
      <c r="J21" s="1"/>
      <c r="K21" s="1"/>
    </row>
    <row r="22" spans="1:11" ht="30" x14ac:dyDescent="0.25">
      <c r="A22" s="1" t="s">
        <v>28</v>
      </c>
      <c r="B22" s="1" t="s">
        <v>27</v>
      </c>
      <c r="C22" s="1" t="s">
        <v>62</v>
      </c>
      <c r="D22" s="1" t="s">
        <v>63</v>
      </c>
      <c r="E22" s="1" t="s">
        <v>64</v>
      </c>
      <c r="F22" s="3">
        <v>8</v>
      </c>
      <c r="G22" s="4">
        <f t="shared" si="0"/>
        <v>0.8</v>
      </c>
      <c r="H22" s="1"/>
      <c r="I22" s="1"/>
      <c r="J22" s="1"/>
      <c r="K22" s="1"/>
    </row>
    <row r="23" spans="1:11" ht="30" x14ac:dyDescent="0.25">
      <c r="A23" s="1" t="s">
        <v>28</v>
      </c>
      <c r="B23" s="1" t="s">
        <v>27</v>
      </c>
      <c r="C23" s="1" t="s">
        <v>94</v>
      </c>
      <c r="D23" s="1" t="s">
        <v>63</v>
      </c>
      <c r="E23" s="1" t="s">
        <v>95</v>
      </c>
      <c r="F23" s="3">
        <v>5</v>
      </c>
      <c r="G23" s="4">
        <f t="shared" si="0"/>
        <v>0.5</v>
      </c>
      <c r="H23" s="1"/>
      <c r="I23" s="1"/>
      <c r="J23" s="1"/>
      <c r="K23" s="1"/>
    </row>
    <row r="24" spans="1:11" ht="30" x14ac:dyDescent="0.25">
      <c r="A24" s="1" t="s">
        <v>28</v>
      </c>
      <c r="B24" s="1" t="s">
        <v>27</v>
      </c>
      <c r="C24" s="1" t="s">
        <v>70</v>
      </c>
      <c r="D24" s="1" t="s">
        <v>63</v>
      </c>
      <c r="E24" s="1" t="s">
        <v>71</v>
      </c>
      <c r="F24" s="3">
        <v>3</v>
      </c>
      <c r="G24" s="4">
        <f t="shared" si="0"/>
        <v>0.3</v>
      </c>
      <c r="H24" s="1"/>
      <c r="I24" s="1"/>
      <c r="J24" s="1"/>
      <c r="K24" s="1"/>
    </row>
    <row r="25" spans="1:11" ht="30" x14ac:dyDescent="0.25">
      <c r="A25" s="1" t="s">
        <v>28</v>
      </c>
      <c r="B25" s="1" t="s">
        <v>27</v>
      </c>
      <c r="C25" s="1" t="s">
        <v>96</v>
      </c>
      <c r="D25" s="1" t="s">
        <v>74</v>
      </c>
      <c r="E25" s="1" t="s">
        <v>97</v>
      </c>
      <c r="F25" s="3">
        <v>1</v>
      </c>
      <c r="G25" s="4">
        <f t="shared" si="0"/>
        <v>0.1</v>
      </c>
      <c r="H25" s="1" t="s">
        <v>98</v>
      </c>
      <c r="I25" s="1"/>
      <c r="J25" s="1"/>
      <c r="K25" s="1"/>
    </row>
    <row r="26" spans="1:11" x14ac:dyDescent="0.25">
      <c r="A26" s="1" t="s">
        <v>28</v>
      </c>
      <c r="B26" s="1" t="s">
        <v>27</v>
      </c>
      <c r="C26" s="1" t="s">
        <v>99</v>
      </c>
      <c r="D26" s="1" t="s">
        <v>54</v>
      </c>
      <c r="E26" s="1" t="s">
        <v>55</v>
      </c>
      <c r="F26" s="3">
        <v>3</v>
      </c>
      <c r="G26" s="4">
        <f t="shared" si="0"/>
        <v>0.3</v>
      </c>
      <c r="H26" s="1"/>
      <c r="I26" s="1"/>
      <c r="J26" s="1"/>
      <c r="K26" s="1"/>
    </row>
    <row r="27" spans="1:11" x14ac:dyDescent="0.25">
      <c r="A27" s="1" t="s">
        <v>31</v>
      </c>
      <c r="B27" s="1" t="s">
        <v>30</v>
      </c>
      <c r="C27" s="1" t="s">
        <v>100</v>
      </c>
      <c r="D27" s="1" t="s">
        <v>50</v>
      </c>
      <c r="E27" s="1" t="s">
        <v>89</v>
      </c>
      <c r="F27" s="3">
        <v>5</v>
      </c>
      <c r="G27" s="4">
        <f t="shared" si="0"/>
        <v>0.5</v>
      </c>
      <c r="H27" s="1" t="s">
        <v>101</v>
      </c>
      <c r="I27" s="1"/>
      <c r="J27" s="1"/>
      <c r="K27" s="1"/>
    </row>
    <row r="28" spans="1:11" x14ac:dyDescent="0.25">
      <c r="A28" s="1" t="s">
        <v>31</v>
      </c>
      <c r="B28" s="1" t="s">
        <v>30</v>
      </c>
      <c r="C28" s="1" t="s">
        <v>102</v>
      </c>
      <c r="D28" s="1" t="s">
        <v>54</v>
      </c>
      <c r="E28" s="1" t="s">
        <v>55</v>
      </c>
      <c r="F28" s="3">
        <v>40</v>
      </c>
      <c r="G28" s="4">
        <f t="shared" si="0"/>
        <v>4</v>
      </c>
      <c r="H28" s="1"/>
      <c r="I28" s="1"/>
      <c r="J28" s="1"/>
      <c r="K28" s="1"/>
    </row>
    <row r="29" spans="1:11" x14ac:dyDescent="0.25">
      <c r="A29" s="1" t="s">
        <v>31</v>
      </c>
      <c r="B29" s="1" t="s">
        <v>30</v>
      </c>
      <c r="C29" s="1" t="s">
        <v>103</v>
      </c>
      <c r="D29" s="1" t="s">
        <v>54</v>
      </c>
      <c r="E29" s="1" t="s">
        <v>55</v>
      </c>
      <c r="F29" s="3">
        <v>25</v>
      </c>
      <c r="G29" s="4">
        <f t="shared" si="0"/>
        <v>2.5</v>
      </c>
      <c r="H29" s="1"/>
      <c r="I29" s="1"/>
      <c r="J29" s="1"/>
      <c r="K29" s="1"/>
    </row>
    <row r="30" spans="1:11" x14ac:dyDescent="0.25">
      <c r="A30" s="1" t="s">
        <v>31</v>
      </c>
      <c r="B30" s="1" t="s">
        <v>30</v>
      </c>
      <c r="C30" s="1" t="s">
        <v>104</v>
      </c>
      <c r="D30" s="1" t="s">
        <v>54</v>
      </c>
      <c r="E30" s="1" t="s">
        <v>55</v>
      </c>
      <c r="F30" s="3">
        <v>20</v>
      </c>
      <c r="G30" s="4">
        <f t="shared" si="0"/>
        <v>2</v>
      </c>
      <c r="H30" s="1"/>
      <c r="I30" s="1"/>
      <c r="J30" s="1"/>
      <c r="K30" s="1"/>
    </row>
    <row r="31" spans="1:11" x14ac:dyDescent="0.25">
      <c r="A31" s="1" t="s">
        <v>31</v>
      </c>
      <c r="B31" s="1" t="s">
        <v>30</v>
      </c>
      <c r="C31" s="1" t="s">
        <v>58</v>
      </c>
      <c r="D31" s="1" t="s">
        <v>59</v>
      </c>
      <c r="E31" s="1" t="s">
        <v>55</v>
      </c>
      <c r="F31" s="3">
        <v>7</v>
      </c>
      <c r="G31" s="4">
        <f t="shared" si="0"/>
        <v>0.7</v>
      </c>
      <c r="H31" s="1"/>
      <c r="I31" s="1"/>
      <c r="J31" s="1"/>
      <c r="K31" s="1"/>
    </row>
    <row r="32" spans="1:11" ht="30" x14ac:dyDescent="0.25">
      <c r="A32" s="1" t="s">
        <v>31</v>
      </c>
      <c r="B32" s="1" t="s">
        <v>30</v>
      </c>
      <c r="C32" s="1" t="s">
        <v>105</v>
      </c>
      <c r="D32" s="1" t="s">
        <v>63</v>
      </c>
      <c r="E32" s="1" t="s">
        <v>106</v>
      </c>
      <c r="F32" s="3">
        <v>2</v>
      </c>
      <c r="G32" s="4">
        <f t="shared" si="0"/>
        <v>0.2</v>
      </c>
      <c r="H32" s="1" t="s">
        <v>107</v>
      </c>
      <c r="I32" s="1"/>
      <c r="J32" s="1"/>
      <c r="K32" s="1"/>
    </row>
    <row r="33" spans="1:11" x14ac:dyDescent="0.25">
      <c r="A33" s="1" t="s">
        <v>31</v>
      </c>
      <c r="B33" s="1" t="s">
        <v>30</v>
      </c>
      <c r="C33" s="1" t="s">
        <v>108</v>
      </c>
      <c r="D33" s="1" t="s">
        <v>109</v>
      </c>
      <c r="E33" s="1" t="s">
        <v>110</v>
      </c>
      <c r="F33" s="3">
        <v>1</v>
      </c>
      <c r="G33" s="4">
        <f t="shared" si="0"/>
        <v>0.1</v>
      </c>
      <c r="H33" s="1" t="s">
        <v>111</v>
      </c>
      <c r="I33" s="1"/>
      <c r="J33" s="1"/>
      <c r="K33" s="1"/>
    </row>
    <row r="34" spans="1:11" x14ac:dyDescent="0.25">
      <c r="A34" s="1" t="s">
        <v>34</v>
      </c>
      <c r="B34" s="1" t="s">
        <v>33</v>
      </c>
      <c r="C34" s="1" t="s">
        <v>112</v>
      </c>
      <c r="D34" s="1" t="s">
        <v>50</v>
      </c>
      <c r="E34" s="1" t="s">
        <v>89</v>
      </c>
      <c r="F34" s="3">
        <v>10</v>
      </c>
      <c r="G34" s="4">
        <f t="shared" si="0"/>
        <v>1</v>
      </c>
      <c r="H34" s="1"/>
      <c r="I34" s="1"/>
      <c r="J34" s="1"/>
      <c r="K34" s="1"/>
    </row>
    <row r="35" spans="1:11" x14ac:dyDescent="0.25">
      <c r="A35" s="1" t="s">
        <v>34</v>
      </c>
      <c r="B35" s="1" t="s">
        <v>33</v>
      </c>
      <c r="C35" s="1" t="s">
        <v>102</v>
      </c>
      <c r="D35" s="1" t="s">
        <v>54</v>
      </c>
      <c r="E35" s="1" t="s">
        <v>55</v>
      </c>
      <c r="F35" s="3">
        <v>35</v>
      </c>
      <c r="G35" s="4">
        <f t="shared" si="0"/>
        <v>3.5</v>
      </c>
      <c r="H35" s="1"/>
      <c r="I35" s="1"/>
      <c r="J35" s="1"/>
      <c r="K35" s="1"/>
    </row>
    <row r="36" spans="1:11" x14ac:dyDescent="0.25">
      <c r="A36" s="1" t="s">
        <v>34</v>
      </c>
      <c r="B36" s="1" t="s">
        <v>33</v>
      </c>
      <c r="C36" s="1" t="s">
        <v>113</v>
      </c>
      <c r="D36" s="1" t="s">
        <v>54</v>
      </c>
      <c r="E36" s="1" t="s">
        <v>55</v>
      </c>
      <c r="F36" s="3">
        <v>25</v>
      </c>
      <c r="G36" s="4">
        <f t="shared" si="0"/>
        <v>2.5</v>
      </c>
      <c r="H36" s="1" t="s">
        <v>93</v>
      </c>
      <c r="I36" s="1"/>
      <c r="J36" s="1"/>
      <c r="K36" s="1"/>
    </row>
    <row r="37" spans="1:11" x14ac:dyDescent="0.25">
      <c r="A37" s="1" t="s">
        <v>34</v>
      </c>
      <c r="B37" s="1" t="s">
        <v>33</v>
      </c>
      <c r="C37" s="1" t="s">
        <v>103</v>
      </c>
      <c r="D37" s="1" t="s">
        <v>54</v>
      </c>
      <c r="E37" s="1" t="s">
        <v>55</v>
      </c>
      <c r="F37" s="3">
        <v>20</v>
      </c>
      <c r="G37" s="4">
        <f t="shared" si="0"/>
        <v>2</v>
      </c>
      <c r="H37" s="1"/>
      <c r="I37" s="1"/>
      <c r="J37" s="1"/>
      <c r="K37" s="1"/>
    </row>
    <row r="38" spans="1:11" x14ac:dyDescent="0.25">
      <c r="A38" s="1" t="s">
        <v>34</v>
      </c>
      <c r="B38" s="1" t="s">
        <v>33</v>
      </c>
      <c r="C38" s="1" t="s">
        <v>114</v>
      </c>
      <c r="D38" s="1" t="s">
        <v>59</v>
      </c>
      <c r="E38" s="1" t="s">
        <v>55</v>
      </c>
      <c r="F38" s="3">
        <v>7</v>
      </c>
      <c r="G38" s="4">
        <f t="shared" si="0"/>
        <v>0.7</v>
      </c>
      <c r="H38" s="1"/>
      <c r="I38" s="1"/>
      <c r="J38" s="1"/>
      <c r="K38" s="1"/>
    </row>
    <row r="39" spans="1:11" ht="30" x14ac:dyDescent="0.25">
      <c r="A39" s="1" t="s">
        <v>34</v>
      </c>
      <c r="B39" s="1" t="s">
        <v>33</v>
      </c>
      <c r="C39" s="1" t="s">
        <v>70</v>
      </c>
      <c r="D39" s="1" t="s">
        <v>63</v>
      </c>
      <c r="E39" s="1" t="s">
        <v>71</v>
      </c>
      <c r="F39" s="3">
        <v>2</v>
      </c>
      <c r="G39" s="4">
        <f t="shared" si="0"/>
        <v>0.2</v>
      </c>
      <c r="H39" s="1" t="s">
        <v>115</v>
      </c>
      <c r="I39" s="1"/>
      <c r="J39" s="1"/>
      <c r="K39" s="1"/>
    </row>
    <row r="40" spans="1:11" x14ac:dyDescent="0.25">
      <c r="A40" s="1" t="s">
        <v>34</v>
      </c>
      <c r="B40" s="1" t="s">
        <v>33</v>
      </c>
      <c r="C40" s="1" t="s">
        <v>116</v>
      </c>
      <c r="D40" s="1" t="s">
        <v>109</v>
      </c>
      <c r="E40" s="1" t="s">
        <v>117</v>
      </c>
      <c r="F40" s="3">
        <v>1</v>
      </c>
      <c r="G40" s="4">
        <f t="shared" si="0"/>
        <v>0.1</v>
      </c>
      <c r="H40" s="1"/>
      <c r="I40" s="1"/>
      <c r="J40" s="1"/>
      <c r="K40" s="1"/>
    </row>
    <row r="41" spans="1:11" x14ac:dyDescent="0.25">
      <c r="A41" s="1" t="s">
        <v>37</v>
      </c>
      <c r="B41" s="1" t="s">
        <v>36</v>
      </c>
      <c r="C41" s="1" t="s">
        <v>118</v>
      </c>
      <c r="D41" s="1" t="s">
        <v>50</v>
      </c>
      <c r="E41" s="1" t="s">
        <v>119</v>
      </c>
      <c r="F41" s="3">
        <v>25</v>
      </c>
      <c r="G41" s="4">
        <f t="shared" si="0"/>
        <v>2.5</v>
      </c>
      <c r="H41" s="1" t="s">
        <v>120</v>
      </c>
      <c r="I41" s="1"/>
      <c r="J41" s="1"/>
      <c r="K41" s="1"/>
    </row>
    <row r="42" spans="1:11" x14ac:dyDescent="0.25">
      <c r="A42" s="1" t="s">
        <v>37</v>
      </c>
      <c r="B42" s="1" t="s">
        <v>36</v>
      </c>
      <c r="C42" s="1" t="s">
        <v>102</v>
      </c>
      <c r="D42" s="1" t="s">
        <v>54</v>
      </c>
      <c r="E42" s="1" t="s">
        <v>55</v>
      </c>
      <c r="F42" s="3">
        <v>30</v>
      </c>
      <c r="G42" s="4">
        <f t="shared" si="0"/>
        <v>3</v>
      </c>
      <c r="H42" s="1"/>
      <c r="I42" s="1"/>
      <c r="J42" s="1"/>
      <c r="K42" s="1"/>
    </row>
    <row r="43" spans="1:11" x14ac:dyDescent="0.25">
      <c r="A43" s="1" t="s">
        <v>37</v>
      </c>
      <c r="B43" s="1" t="s">
        <v>36</v>
      </c>
      <c r="C43" s="1" t="s">
        <v>114</v>
      </c>
      <c r="D43" s="1" t="s">
        <v>54</v>
      </c>
      <c r="E43" s="1" t="s">
        <v>55</v>
      </c>
      <c r="F43" s="3">
        <v>15</v>
      </c>
      <c r="G43" s="4">
        <f t="shared" si="0"/>
        <v>1.5</v>
      </c>
      <c r="H43" s="1"/>
      <c r="I43" s="1"/>
      <c r="J43" s="1"/>
      <c r="K43" s="1"/>
    </row>
    <row r="44" spans="1:11" ht="30" x14ac:dyDescent="0.25">
      <c r="A44" s="1" t="s">
        <v>37</v>
      </c>
      <c r="B44" s="1" t="s">
        <v>36</v>
      </c>
      <c r="C44" s="1" t="s">
        <v>80</v>
      </c>
      <c r="D44" s="1" t="s">
        <v>63</v>
      </c>
      <c r="E44" s="1" t="s">
        <v>81</v>
      </c>
      <c r="F44" s="3">
        <v>20</v>
      </c>
      <c r="G44" s="4">
        <f t="shared" si="0"/>
        <v>2</v>
      </c>
      <c r="H44" s="1" t="s">
        <v>121</v>
      </c>
      <c r="I44" s="1"/>
      <c r="J44" s="1"/>
      <c r="K44" s="1"/>
    </row>
    <row r="45" spans="1:11" ht="30" x14ac:dyDescent="0.25">
      <c r="A45" s="1" t="s">
        <v>37</v>
      </c>
      <c r="B45" s="1" t="s">
        <v>36</v>
      </c>
      <c r="C45" s="1" t="s">
        <v>83</v>
      </c>
      <c r="D45" s="1" t="s">
        <v>63</v>
      </c>
      <c r="E45" s="1" t="s">
        <v>84</v>
      </c>
      <c r="F45" s="3">
        <v>8</v>
      </c>
      <c r="G45" s="4">
        <f t="shared" si="0"/>
        <v>0.8</v>
      </c>
      <c r="H45" s="1"/>
      <c r="I45" s="1"/>
      <c r="J45" s="1"/>
      <c r="K45" s="1"/>
    </row>
    <row r="46" spans="1:11" x14ac:dyDescent="0.25">
      <c r="A46" s="1" t="s">
        <v>37</v>
      </c>
      <c r="B46" s="1" t="s">
        <v>36</v>
      </c>
      <c r="C46" s="1" t="s">
        <v>122</v>
      </c>
      <c r="D46" s="1" t="s">
        <v>123</v>
      </c>
      <c r="E46" s="1" t="s">
        <v>124</v>
      </c>
      <c r="F46" s="3">
        <v>2</v>
      </c>
      <c r="G46" s="4">
        <f t="shared" si="0"/>
        <v>0.2</v>
      </c>
      <c r="H46" s="1" t="s">
        <v>125</v>
      </c>
      <c r="I46" s="1"/>
      <c r="J46" s="1"/>
      <c r="K46" s="1"/>
    </row>
  </sheetData>
  <autoFilter ref="A1:H46" xr:uid="{00000000-0009-0000-0000-000001000000}"/>
  <conditionalFormatting sqref="F2:F46">
    <cfRule type="cellIs" dxfId="0" priority="1" operator="lessThan">
      <formula>0</formula>
    </cfRule>
  </conditionalFormatting>
  <pageMargins left="0.75" right="0.75" top="1" bottom="1" header="0.5" footer="0.5"/>
  <pageSetup fitToHeight="0"/>
  <headerFooter>
    <oddFooter>&amp;C&amp;A — Bảng công thức đề nghị 02/10/2026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5"/>
  <cols>
    <col min="1" max="2" width="18" customWidth="1"/>
    <col min="3" max="3" width="12" customWidth="1"/>
    <col min="4" max="4" width="14" customWidth="1"/>
    <col min="5" max="5" width="18" customWidth="1"/>
    <col min="6" max="6" width="20" customWidth="1"/>
    <col min="7" max="7" width="48" customWidth="1"/>
  </cols>
  <sheetData>
    <row r="1" spans="1:7" x14ac:dyDescent="0.25">
      <c r="A1" s="2" t="s">
        <v>39</v>
      </c>
      <c r="B1" s="2" t="s">
        <v>40</v>
      </c>
      <c r="C1" s="2" t="s">
        <v>126</v>
      </c>
      <c r="D1" s="2" t="s">
        <v>127</v>
      </c>
      <c r="E1" s="2" t="s">
        <v>128</v>
      </c>
      <c r="F1" s="2" t="s">
        <v>129</v>
      </c>
      <c r="G1" s="2" t="s">
        <v>130</v>
      </c>
    </row>
    <row r="2" spans="1:7" x14ac:dyDescent="0.25">
      <c r="A2" s="1" t="s">
        <v>22</v>
      </c>
      <c r="B2" s="1" t="s">
        <v>21</v>
      </c>
      <c r="C2" s="3">
        <f>SUMIF(Cong_thuc!$A:$A,A2,Cong_thuc!$F:$F)</f>
        <v>100</v>
      </c>
      <c r="D2" s="3">
        <f>Cong_thuc!$K$2</f>
        <v>10</v>
      </c>
      <c r="E2" s="4">
        <f>SUMIF(Cong_thuc!$A:$A,A2,Cong_thuc!$G:$G)</f>
        <v>10</v>
      </c>
      <c r="F2" s="1" t="str">
        <f t="shared" ref="F2:F7" si="0">IF(AND(C2&gt;=99.999,C2&lt;=100.001),"OK — 100%","CẦN SỬA")</f>
        <v>OK — 100%</v>
      </c>
      <c r="G2" s="1" t="s">
        <v>131</v>
      </c>
    </row>
    <row r="3" spans="1:7" x14ac:dyDescent="0.25">
      <c r="A3" s="1" t="s">
        <v>25</v>
      </c>
      <c r="B3" s="1" t="s">
        <v>21</v>
      </c>
      <c r="C3" s="3">
        <f>SUMIF(Cong_thuc!$A:$A,A3,Cong_thuc!$F:$F)</f>
        <v>100</v>
      </c>
      <c r="D3" s="3">
        <f>Cong_thuc!$K$2</f>
        <v>10</v>
      </c>
      <c r="E3" s="4">
        <f>SUMIF(Cong_thuc!$A:$A,A3,Cong_thuc!$G:$G)</f>
        <v>9.9999999999999982</v>
      </c>
      <c r="F3" s="1" t="str">
        <f t="shared" si="0"/>
        <v>OK — 100%</v>
      </c>
      <c r="G3" s="1" t="s">
        <v>132</v>
      </c>
    </row>
    <row r="4" spans="1:7" x14ac:dyDescent="0.25">
      <c r="A4" s="1" t="s">
        <v>28</v>
      </c>
      <c r="B4" s="1" t="s">
        <v>27</v>
      </c>
      <c r="C4" s="3">
        <f>SUMIF(Cong_thuc!$A:$A,A4,Cong_thuc!$F:$F)</f>
        <v>100</v>
      </c>
      <c r="D4" s="3">
        <f>Cong_thuc!$K$2</f>
        <v>10</v>
      </c>
      <c r="E4" s="4">
        <f>SUMIF(Cong_thuc!$A:$A,A4,Cong_thuc!$G:$G)</f>
        <v>10.000000000000002</v>
      </c>
      <c r="F4" s="1" t="str">
        <f t="shared" si="0"/>
        <v>OK — 100%</v>
      </c>
      <c r="G4" s="1" t="s">
        <v>133</v>
      </c>
    </row>
    <row r="5" spans="1:7" x14ac:dyDescent="0.25">
      <c r="A5" s="1" t="s">
        <v>31</v>
      </c>
      <c r="B5" s="1" t="s">
        <v>30</v>
      </c>
      <c r="C5" s="3">
        <f>SUMIF(Cong_thuc!$A:$A,A5,Cong_thuc!$F:$F)</f>
        <v>100</v>
      </c>
      <c r="D5" s="3">
        <f>Cong_thuc!$K$2</f>
        <v>10</v>
      </c>
      <c r="E5" s="4">
        <f>SUMIF(Cong_thuc!$A:$A,A5,Cong_thuc!$G:$G)</f>
        <v>9.9999999999999982</v>
      </c>
      <c r="F5" s="1" t="str">
        <f t="shared" si="0"/>
        <v>OK — 100%</v>
      </c>
      <c r="G5" s="1" t="s">
        <v>134</v>
      </c>
    </row>
    <row r="6" spans="1:7" x14ac:dyDescent="0.25">
      <c r="A6" s="1" t="s">
        <v>34</v>
      </c>
      <c r="B6" s="1" t="s">
        <v>33</v>
      </c>
      <c r="C6" s="3">
        <f>SUMIF(Cong_thuc!$A:$A,A6,Cong_thuc!$F:$F)</f>
        <v>100</v>
      </c>
      <c r="D6" s="3">
        <f>Cong_thuc!$K$2</f>
        <v>10</v>
      </c>
      <c r="E6" s="4">
        <f>SUMIF(Cong_thuc!$A:$A,A6,Cong_thuc!$G:$G)</f>
        <v>9.9999999999999982</v>
      </c>
      <c r="F6" s="1" t="str">
        <f t="shared" si="0"/>
        <v>OK — 100%</v>
      </c>
      <c r="G6" s="1" t="s">
        <v>135</v>
      </c>
    </row>
    <row r="7" spans="1:7" x14ac:dyDescent="0.25">
      <c r="A7" s="1" t="s">
        <v>37</v>
      </c>
      <c r="B7" s="1" t="s">
        <v>36</v>
      </c>
      <c r="C7" s="3">
        <f>SUMIF(Cong_thuc!$A:$A,A7,Cong_thuc!$F:$F)</f>
        <v>100</v>
      </c>
      <c r="D7" s="3">
        <f>Cong_thuc!$K$2</f>
        <v>10</v>
      </c>
      <c r="E7" s="4">
        <f>SUMIF(Cong_thuc!$A:$A,A7,Cong_thuc!$G:$G)</f>
        <v>10</v>
      </c>
      <c r="F7" s="1" t="str">
        <f t="shared" si="0"/>
        <v>OK — 100%</v>
      </c>
      <c r="G7" s="1" t="s">
        <v>136</v>
      </c>
    </row>
  </sheetData>
  <pageMargins left="0.75" right="0.75" top="1" bottom="1" header="0.5" footer="0.5"/>
  <pageSetup fitToHeight="0"/>
  <headerFooter>
    <oddFooter>&amp;C&amp;A — Bảng công thức đề nghị 02/10/2026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3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5"/>
  <cols>
    <col min="1" max="1" width="34" customWidth="1"/>
    <col min="2" max="2" width="18" customWidth="1"/>
    <col min="3" max="3" width="20" customWidth="1"/>
    <col min="4" max="4" width="18" customWidth="1"/>
    <col min="5" max="5" width="42" customWidth="1"/>
  </cols>
  <sheetData>
    <row r="1" spans="1:5" ht="30" x14ac:dyDescent="0.25">
      <c r="A1" s="2" t="s">
        <v>137</v>
      </c>
      <c r="B1" s="2" t="s">
        <v>40</v>
      </c>
      <c r="C1" s="2" t="s">
        <v>138</v>
      </c>
      <c r="D1" s="2" t="s">
        <v>139</v>
      </c>
      <c r="E1" s="2" t="s">
        <v>140</v>
      </c>
    </row>
    <row r="2" spans="1:5" x14ac:dyDescent="0.25">
      <c r="A2" s="1" t="s">
        <v>62</v>
      </c>
      <c r="B2" s="1" t="s">
        <v>141</v>
      </c>
      <c r="C2" s="1" t="s">
        <v>142</v>
      </c>
      <c r="D2" s="1">
        <v>92000</v>
      </c>
      <c r="E2" s="1" t="s">
        <v>143</v>
      </c>
    </row>
    <row r="3" spans="1:5" x14ac:dyDescent="0.25">
      <c r="A3" s="1" t="s">
        <v>67</v>
      </c>
      <c r="B3" s="1" t="s">
        <v>141</v>
      </c>
      <c r="C3" s="1" t="s">
        <v>142</v>
      </c>
      <c r="D3" s="1">
        <v>82000</v>
      </c>
      <c r="E3" s="1" t="s">
        <v>143</v>
      </c>
    </row>
    <row r="4" spans="1:5" x14ac:dyDescent="0.25">
      <c r="A4" s="1" t="s">
        <v>94</v>
      </c>
      <c r="B4" s="1" t="s">
        <v>141</v>
      </c>
      <c r="C4" s="1" t="s">
        <v>142</v>
      </c>
      <c r="D4" s="1"/>
      <c r="E4" s="1" t="s">
        <v>144</v>
      </c>
    </row>
    <row r="5" spans="1:5" x14ac:dyDescent="0.25">
      <c r="A5" s="1" t="s">
        <v>105</v>
      </c>
      <c r="B5" s="1" t="s">
        <v>145</v>
      </c>
      <c r="C5" s="1" t="s">
        <v>142</v>
      </c>
      <c r="D5" s="1">
        <v>58000</v>
      </c>
      <c r="E5" s="1" t="s">
        <v>146</v>
      </c>
    </row>
    <row r="6" spans="1:5" x14ac:dyDescent="0.25">
      <c r="A6" s="1" t="s">
        <v>70</v>
      </c>
      <c r="B6" s="1" t="s">
        <v>147</v>
      </c>
      <c r="C6" s="1" t="s">
        <v>142</v>
      </c>
      <c r="D6" s="1">
        <v>60000</v>
      </c>
      <c r="E6" s="1" t="s">
        <v>148</v>
      </c>
    </row>
    <row r="7" spans="1:5" x14ac:dyDescent="0.25">
      <c r="A7" s="1" t="s">
        <v>83</v>
      </c>
      <c r="B7" s="1" t="s">
        <v>149</v>
      </c>
      <c r="C7" s="1" t="s">
        <v>142</v>
      </c>
      <c r="D7" s="1">
        <v>66000</v>
      </c>
      <c r="E7" s="1" t="s">
        <v>150</v>
      </c>
    </row>
    <row r="8" spans="1:5" x14ac:dyDescent="0.25">
      <c r="A8" s="1" t="s">
        <v>80</v>
      </c>
      <c r="B8" s="1" t="s">
        <v>149</v>
      </c>
      <c r="C8" s="1" t="s">
        <v>142</v>
      </c>
      <c r="D8" s="1"/>
      <c r="E8" s="1" t="s">
        <v>144</v>
      </c>
    </row>
    <row r="9" spans="1:5" x14ac:dyDescent="0.25">
      <c r="A9" s="1" t="s">
        <v>96</v>
      </c>
      <c r="B9" s="1" t="s">
        <v>151</v>
      </c>
      <c r="C9" s="1" t="s">
        <v>142</v>
      </c>
      <c r="D9" s="1">
        <v>11000</v>
      </c>
      <c r="E9" s="1" t="s">
        <v>152</v>
      </c>
    </row>
    <row r="10" spans="1:5" x14ac:dyDescent="0.25">
      <c r="A10" s="1" t="s">
        <v>108</v>
      </c>
      <c r="B10" s="1" t="s">
        <v>153</v>
      </c>
      <c r="C10" s="1" t="s">
        <v>142</v>
      </c>
      <c r="D10" s="1">
        <v>265000</v>
      </c>
      <c r="E10" s="1" t="s">
        <v>154</v>
      </c>
    </row>
    <row r="11" spans="1:5" x14ac:dyDescent="0.25">
      <c r="A11" s="1" t="s">
        <v>116</v>
      </c>
      <c r="B11" s="1" t="s">
        <v>155</v>
      </c>
      <c r="C11" s="1" t="s">
        <v>142</v>
      </c>
      <c r="D11" s="1">
        <v>410000</v>
      </c>
      <c r="E11" s="1" t="s">
        <v>154</v>
      </c>
    </row>
    <row r="12" spans="1:5" x14ac:dyDescent="0.25">
      <c r="A12" s="1" t="s">
        <v>156</v>
      </c>
      <c r="B12" s="1" t="s">
        <v>157</v>
      </c>
      <c r="C12" s="1" t="s">
        <v>142</v>
      </c>
      <c r="D12" s="1">
        <v>380000</v>
      </c>
      <c r="E12" s="1" t="s">
        <v>154</v>
      </c>
    </row>
    <row r="13" spans="1:5" x14ac:dyDescent="0.25">
      <c r="A13" s="1" t="s">
        <v>158</v>
      </c>
      <c r="B13" s="1" t="s">
        <v>159</v>
      </c>
      <c r="C13" s="1" t="s">
        <v>160</v>
      </c>
      <c r="D13" s="1"/>
      <c r="E13" s="1" t="s">
        <v>161</v>
      </c>
    </row>
  </sheetData>
  <pageMargins left="0.75" right="0.75" top="1" bottom="1" header="0.5" footer="0.5"/>
  <pageSetup fitToHeight="0"/>
  <headerFooter>
    <oddFooter>&amp;C&amp;A — Bảng công thức đề nghị 02/10/2026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Huong_dan</vt:lpstr>
      <vt:lpstr>Cong_thuc</vt:lpstr>
      <vt:lpstr>Tong_hop_CT</vt:lpstr>
      <vt:lpstr>Mau_san_co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2026-10-02T14:50:17Z</dcterms:created>
  <dcterms:modified xsi:type="dcterms:W3CDTF">2026-10-02T15:07:26Z</dcterms:modified>
</cp:coreProperties>
</file>